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0" windowWidth="2835" windowHeight="12000"/>
  </bookViews>
  <sheets>
    <sheet name="," sheetId="4" r:id="rId1"/>
  </sheets>
  <definedNames>
    <definedName name="_xlnm.Print_Titles" localSheetId="0">','!$7:$9</definedName>
    <definedName name="_xlnm.Print_Area" localSheetId="0">','!$A$1:$K$43</definedName>
  </definedNames>
  <calcPr calcId="145621" fullCalcOnLoad="1" fullPrecision="0"/>
</workbook>
</file>

<file path=xl/calcChain.xml><?xml version="1.0" encoding="utf-8"?>
<calcChain xmlns="http://schemas.openxmlformats.org/spreadsheetml/2006/main">
  <c r="K35" i="4" l="1"/>
  <c r="K36" i="4"/>
  <c r="J35" i="4"/>
  <c r="J36" i="4"/>
  <c r="I35" i="4"/>
  <c r="I36" i="4"/>
  <c r="E37" i="4"/>
  <c r="E38" i="4"/>
  <c r="H34" i="4"/>
  <c r="G34" i="4"/>
  <c r="C10" i="4"/>
  <c r="K14" i="4"/>
  <c r="J14" i="4"/>
  <c r="G13" i="4"/>
  <c r="H13" i="4"/>
  <c r="F13" i="4"/>
  <c r="D13" i="4"/>
  <c r="C13" i="4"/>
  <c r="F10" i="4"/>
  <c r="K13" i="4"/>
  <c r="J13" i="4"/>
  <c r="E18" i="4"/>
  <c r="C15" i="4"/>
  <c r="D15" i="4"/>
  <c r="D10" i="4"/>
  <c r="F15" i="4"/>
  <c r="G15" i="4"/>
  <c r="H15" i="4"/>
  <c r="K15" i="4"/>
  <c r="I15" i="4"/>
  <c r="J15" i="4"/>
  <c r="H11" i="4"/>
  <c r="H10" i="4"/>
  <c r="K17" i="4"/>
  <c r="J17" i="4"/>
  <c r="I17" i="4"/>
  <c r="E17" i="4"/>
  <c r="K19" i="4"/>
  <c r="J19" i="4"/>
  <c r="I19" i="4"/>
  <c r="E19" i="4"/>
  <c r="I27" i="4"/>
  <c r="I22" i="4"/>
  <c r="H30" i="4"/>
  <c r="H29" i="4"/>
  <c r="G30" i="4"/>
  <c r="G29" i="4"/>
  <c r="F30" i="4"/>
  <c r="F29" i="4"/>
  <c r="K34" i="4"/>
  <c r="J34" i="4"/>
  <c r="I34" i="4"/>
  <c r="K33" i="4"/>
  <c r="J33" i="4"/>
  <c r="I33" i="4"/>
  <c r="K32" i="4"/>
  <c r="J32" i="4"/>
  <c r="I32" i="4"/>
  <c r="J31" i="4"/>
  <c r="I31" i="4"/>
  <c r="I21" i="4"/>
  <c r="K16" i="4"/>
  <c r="J16" i="4"/>
  <c r="I16" i="4"/>
  <c r="K12" i="4"/>
  <c r="J12" i="4"/>
  <c r="I12" i="4"/>
  <c r="E36" i="4"/>
  <c r="E34" i="4"/>
  <c r="E33" i="4"/>
  <c r="E32" i="4"/>
  <c r="E31" i="4"/>
  <c r="E21" i="4"/>
  <c r="E16" i="4"/>
  <c r="E12" i="4"/>
  <c r="F20" i="4"/>
  <c r="I25" i="4"/>
  <c r="J26" i="4"/>
  <c r="J24" i="4"/>
  <c r="G20" i="4"/>
  <c r="G11" i="4"/>
  <c r="D30" i="4"/>
  <c r="D29" i="4"/>
  <c r="K24" i="4"/>
  <c r="H20" i="4"/>
  <c r="D20" i="4"/>
  <c r="D11" i="4"/>
  <c r="E25" i="4"/>
  <c r="C20" i="4"/>
  <c r="C11" i="4"/>
  <c r="C30" i="4"/>
  <c r="E30" i="4"/>
  <c r="E27" i="4"/>
  <c r="E22" i="4"/>
  <c r="K22" i="4"/>
  <c r="J22" i="4"/>
  <c r="K25" i="4"/>
  <c r="E24" i="4"/>
  <c r="E26" i="4"/>
  <c r="J25" i="4"/>
  <c r="J23" i="4"/>
  <c r="E23" i="4"/>
  <c r="K23" i="4"/>
  <c r="K26" i="4"/>
  <c r="I26" i="4"/>
  <c r="I24" i="4"/>
  <c r="I23" i="4"/>
  <c r="E28" i="4"/>
  <c r="K11" i="4"/>
  <c r="G10" i="4"/>
  <c r="J10" i="4"/>
  <c r="E20" i="4"/>
  <c r="C29" i="4"/>
  <c r="E29" i="4"/>
  <c r="K29" i="4"/>
  <c r="H39" i="4"/>
  <c r="K30" i="4"/>
  <c r="J30" i="4"/>
  <c r="E11" i="4"/>
  <c r="I20" i="4"/>
  <c r="I11" i="4"/>
  <c r="F39" i="4"/>
  <c r="I29" i="4"/>
  <c r="J29" i="4"/>
  <c r="J11" i="4"/>
  <c r="I30" i="4"/>
  <c r="K10" i="4"/>
  <c r="G39" i="4"/>
  <c r="K39" i="4"/>
  <c r="C39" i="4"/>
  <c r="J39" i="4"/>
  <c r="E10" i="4"/>
  <c r="D39" i="4"/>
  <c r="E39" i="4"/>
  <c r="I10" i="4"/>
  <c r="E15" i="4"/>
  <c r="I39" i="4"/>
</calcChain>
</file>

<file path=xl/sharedStrings.xml><?xml version="1.0" encoding="utf-8"?>
<sst xmlns="http://schemas.openxmlformats.org/spreadsheetml/2006/main" count="77" uniqueCount="77">
  <si>
    <t xml:space="preserve">тыс. рублей 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</si>
  <si>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</si>
  <si>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</si>
  <si>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</si>
  <si>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</si>
  <si>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</si>
  <si>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</si>
  <si>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</si>
  <si>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</si>
  <si>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</si>
  <si>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</si>
  <si>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</si>
  <si>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</si>
  <si>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</si>
  <si>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</si>
  <si>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</si>
  <si>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</si>
  <si>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</si>
  <si>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</si>
  <si>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</si>
  <si>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</si>
  <si>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</si>
  <si>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</si>
  <si>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</si>
  <si>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</si>
  <si>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</si>
  <si>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</si>
  <si>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</si>
  <si>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</si>
  <si>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</si>
  <si>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</si>
  <si>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</si>
  <si>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</si>
  <si>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</si>
  <si>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</si>
  <si>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</si>
  <si>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</si>
  <si>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</si>
  <si>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</si>
  <si>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</si>
  <si>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</si>
  <si>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</si>
  <si>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</si>
  <si>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</si>
  <si>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</si>
  <si>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</si>
  <si>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</si>
  <si>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</si>
  <si>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</si>
  <si>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</si>
  <si>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</si>
  <si>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Сведения</t>
  </si>
  <si>
    <t>Наименование доходов</t>
  </si>
  <si>
    <t>1 05 03000 01 0000 110</t>
  </si>
  <si>
    <t>Единый сельскохозяйственный налог</t>
  </si>
  <si>
    <t>на 2021 год</t>
  </si>
  <si>
    <t>показателей бюджета на 2022 год к показателям бюджета на 2021 год</t>
  </si>
  <si>
    <t>на 2022 год</t>
  </si>
  <si>
    <t>Темп роста (снижения), %</t>
  </si>
  <si>
    <t>Показатели бюджета Таштагольского муниципального района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</si>
  <si>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</si>
  <si>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</si>
  <si>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</si>
  <si>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</si>
  <si>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 xml:space="preserve"> о доходах бюджета по видам доходов на 2021 год и на плановый период 2022 и 2023 годов</t>
  </si>
  <si>
    <t xml:space="preserve"> в сравнении с ожидаемым исполнением за 2020 год (оценка текущего финансового года)  </t>
  </si>
  <si>
    <t>и отчетом за 2019 год (отчетный финансовый год)</t>
  </si>
  <si>
    <t>Отчет за 2019 год (отчетный финансовый год)</t>
  </si>
  <si>
    <t>Ожидаемое исполнение за 2020 год (оценка текущего финансового года)</t>
  </si>
  <si>
    <t>Темп роста (снижения) ожидаемого исполнения за 2020 год (оценки текущего финансового года) к отчету за 2019 год (отчетному финансовому году), %</t>
  </si>
  <si>
    <t>на 2023 год</t>
  </si>
  <si>
    <t xml:space="preserve">показателей бюджета на 2021 год к ожидаемому исполнению за 2020 год (оценке текущего финансового года) </t>
  </si>
  <si>
    <t>показателей бюджета на 2023 год к показателям бюджета на 2022 год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</si>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</sst>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66" fontId="6" fillId="0" borderId="0" xfId="0" applyNumberFormat="1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3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horizontal="left" vertical="center" wrapText="1" indent="2"/>
    </xf>
    <xf numFmtId="49" fontId="2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66" fontId="5" fillId="0" borderId="0" xfId="0" applyNumberFormat="1" applyFont="1" applyFill="1"/>
    <xf numFmtId="0" fontId="11" fillId="0" borderId="7" xfId="0" applyFont="1" applyFill="1" applyBorder="1" applyAlignment="1">
      <alignment horizontal="center"/>
    </xf>
    <xf numFmtId="3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3"/>
  <sheetViews>
    <sheetView tabSelected="1" topLeftCell="A34" zoomScale="80" zoomScaleNormal="80" workbookViewId="0">
      <selection activeCell="D13" sqref="D13"/>
    </sheetView>
  </sheetViews>
  <sheetFormatPr defaultRowHeight="15" x14ac:dyDescent="0.25"/>
  <cols>
    <col min="1" max="1" width="31.85546875" style="16" customWidth="1"/>
    <col min="2" max="2" width="46" style="7" customWidth="1"/>
    <col min="3" max="3" width="18" style="7" customWidth="1"/>
    <col min="4" max="4" width="18.85546875" style="7" customWidth="1"/>
    <col min="5" max="5" width="25.28515625" style="7" customWidth="1"/>
    <col min="6" max="8" width="18.5703125" style="7" customWidth="1"/>
    <col min="9" max="9" width="21.85546875" style="7" customWidth="1"/>
    <col min="10" max="10" width="16.85546875" style="7" customWidth="1"/>
    <col min="11" max="11" width="15.140625" style="15" bestFit="1" customWidth="1"/>
    <col min="12" max="12" width="9.42578125" style="7" customWidth="1"/>
    <col min="13" max="13" width="9.140625" style="7"/>
    <col min="14" max="14" width="15.5703125" style="7" customWidth="1"/>
    <col min="15" max="16384" width="9.140625" style="7"/>
  </cols>
  <sheetData>
    <row r="1" spans="1:11" ht="18.75" x14ac:dyDescent="0.3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 x14ac:dyDescent="0.3">
      <c r="A2" s="38" t="s">
        <v>64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75" x14ac:dyDescent="0.3">
      <c r="A3" s="38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 x14ac:dyDescent="0.3">
      <c r="A4" s="38" t="s">
        <v>66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8.75" x14ac:dyDescent="0.3">
      <c r="A5" s="8"/>
      <c r="B5" s="9"/>
      <c r="C5" s="9"/>
      <c r="D5" s="33"/>
      <c r="E5" s="9"/>
      <c r="F5" s="9"/>
      <c r="G5" s="9"/>
      <c r="H5" s="9"/>
      <c r="I5" s="9"/>
      <c r="J5" s="9"/>
      <c r="K5" s="10"/>
    </row>
    <row r="6" spans="1:11" ht="18.75" x14ac:dyDescent="0.3">
      <c r="A6" s="8"/>
      <c r="B6" s="9"/>
      <c r="C6" s="31"/>
      <c r="D6" s="31"/>
      <c r="E6" s="32"/>
      <c r="F6" s="34"/>
      <c r="G6" s="34"/>
      <c r="H6" s="34"/>
      <c r="I6" s="20"/>
      <c r="J6" s="20"/>
      <c r="K6" s="11" t="s">
        <v>0</v>
      </c>
    </row>
    <row r="7" spans="1:11" ht="40.5" customHeight="1" x14ac:dyDescent="0.25">
      <c r="A7" s="39" t="s">
        <v>1</v>
      </c>
      <c r="B7" s="39" t="s">
        <v>52</v>
      </c>
      <c r="C7" s="39" t="s">
        <v>67</v>
      </c>
      <c r="D7" s="39" t="s">
        <v>68</v>
      </c>
      <c r="E7" s="41" t="s">
        <v>69</v>
      </c>
      <c r="F7" s="35" t="s">
        <v>59</v>
      </c>
      <c r="G7" s="36"/>
      <c r="H7" s="37"/>
      <c r="I7" s="35" t="s">
        <v>58</v>
      </c>
      <c r="J7" s="36"/>
      <c r="K7" s="37"/>
    </row>
    <row r="8" spans="1:11" ht="151.15" customHeight="1" x14ac:dyDescent="0.25">
      <c r="A8" s="40"/>
      <c r="B8" s="40"/>
      <c r="C8" s="40"/>
      <c r="D8" s="40"/>
      <c r="E8" s="42"/>
      <c r="F8" s="19" t="s">
        <v>55</v>
      </c>
      <c r="G8" s="17" t="s">
        <v>57</v>
      </c>
      <c r="H8" s="17" t="s">
        <v>70</v>
      </c>
      <c r="I8" s="17" t="s">
        <v>71</v>
      </c>
      <c r="J8" s="17" t="s">
        <v>56</v>
      </c>
      <c r="K8" s="17" t="s">
        <v>72</v>
      </c>
    </row>
    <row r="9" spans="1:11" ht="18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2">
        <v>11</v>
      </c>
    </row>
    <row r="10" spans="1:11" ht="37.5" x14ac:dyDescent="0.25">
      <c r="A10" s="2" t="s">
        <v>2</v>
      </c>
      <c r="B10" s="3" t="s">
        <v>3</v>
      </c>
      <c r="C10" s="4">
        <f>SUM(C11+C15+C20+C22+C23+C24+C25+C26+C27+C28+C13)</f>
        <v>352939.2</v>
      </c>
      <c r="D10" s="4">
        <f>SUM(D11+D15+D20+D22+D23+D24+D25+D26+D27+D28+D13)</f>
        <v>521216</v>
      </c>
      <c r="E10" s="22">
        <f t="shared" ref="E10:E24" si="0">SUM(D10/C10*100)</f>
        <v>147.69999999999999</v>
      </c>
      <c r="F10" s="4">
        <f>SUM(F11+F15+F20+F22+F23+F24+F25+F26+F27+F28+F13)</f>
        <v>797803.6</v>
      </c>
      <c r="G10" s="4">
        <f>SUM(G11+G15+G20+G22+G23+G24+G25+G26+G27+G28+G13)</f>
        <v>329207.40000000002</v>
      </c>
      <c r="H10" s="4">
        <f>SUM(H11+H15+H20+H22+H23+H24+H25+H26+H27+H28+H13)</f>
        <v>334297.09999999998</v>
      </c>
      <c r="I10" s="23">
        <f t="shared" ref="I10:I23" si="1">SUM(F10/D10*100)</f>
        <v>153.1</v>
      </c>
      <c r="J10" s="23">
        <f>SUM(G10/F10*100)</f>
        <v>41.3</v>
      </c>
      <c r="K10" s="23">
        <f t="shared" ref="K10:K23" si="2">SUM(H10/G10*100)</f>
        <v>101.5</v>
      </c>
    </row>
    <row r="11" spans="1:11" ht="18.75" x14ac:dyDescent="0.25">
      <c r="A11" s="5" t="s">
        <v>4</v>
      </c>
      <c r="B11" s="1" t="s">
        <v>5</v>
      </c>
      <c r="C11" s="6">
        <f>SUM(C12:C12)</f>
        <v>210670.8</v>
      </c>
      <c r="D11" s="6">
        <f>SUM(D12:D12)</f>
        <v>390751</v>
      </c>
      <c r="E11" s="22">
        <f>SUM(D11/C11*100)</f>
        <v>185.5</v>
      </c>
      <c r="F11" s="26">
        <v>684709</v>
      </c>
      <c r="G11" s="26">
        <f>SUM(G12:G12)</f>
        <v>216866</v>
      </c>
      <c r="H11" s="26">
        <f>SUM(H12:H12)</f>
        <v>220377</v>
      </c>
      <c r="I11" s="24">
        <f t="shared" si="1"/>
        <v>175.2</v>
      </c>
      <c r="J11" s="24">
        <f t="shared" ref="J11:J23" si="3">SUM(G11/F11*100)</f>
        <v>31.7</v>
      </c>
      <c r="K11" s="24">
        <f t="shared" si="2"/>
        <v>101.6</v>
      </c>
    </row>
    <row r="12" spans="1:11" ht="18.75" x14ac:dyDescent="0.25">
      <c r="A12" s="5" t="s">
        <v>37</v>
      </c>
      <c r="B12" s="29" t="s">
        <v>38</v>
      </c>
      <c r="C12" s="6">
        <v>210670.8</v>
      </c>
      <c r="D12" s="6">
        <v>390751</v>
      </c>
      <c r="E12" s="22">
        <f t="shared" si="0"/>
        <v>185.5</v>
      </c>
      <c r="F12" s="25">
        <v>684709</v>
      </c>
      <c r="G12" s="25">
        <v>216866</v>
      </c>
      <c r="H12" s="25">
        <v>220377</v>
      </c>
      <c r="I12" s="24">
        <f t="shared" si="1"/>
        <v>175.2</v>
      </c>
      <c r="J12" s="24">
        <f t="shared" si="3"/>
        <v>31.7</v>
      </c>
      <c r="K12" s="24">
        <f t="shared" si="2"/>
        <v>101.6</v>
      </c>
    </row>
    <row r="13" spans="1:11" ht="75" x14ac:dyDescent="0.25">
      <c r="A13" s="5" t="s">
        <v>73</v>
      </c>
      <c r="B13" s="29" t="s">
        <v>75</v>
      </c>
      <c r="C13" s="6">
        <f>C14</f>
        <v>0</v>
      </c>
      <c r="D13" s="6">
        <f>D14</f>
        <v>0</v>
      </c>
      <c r="E13" s="22">
        <v>0</v>
      </c>
      <c r="F13" s="6">
        <f>F14</f>
        <v>14144.6</v>
      </c>
      <c r="G13" s="6">
        <f>G14</f>
        <v>14016.4</v>
      </c>
      <c r="H13" s="6">
        <f>H14</f>
        <v>14577.1</v>
      </c>
      <c r="I13" s="24">
        <v>0</v>
      </c>
      <c r="J13" s="24">
        <f t="shared" si="3"/>
        <v>99.1</v>
      </c>
      <c r="K13" s="24">
        <f t="shared" si="2"/>
        <v>104</v>
      </c>
    </row>
    <row r="14" spans="1:11" ht="75" x14ac:dyDescent="0.25">
      <c r="A14" s="5" t="s">
        <v>74</v>
      </c>
      <c r="B14" s="29" t="s">
        <v>76</v>
      </c>
      <c r="C14" s="6">
        <v>0</v>
      </c>
      <c r="D14" s="6">
        <v>0</v>
      </c>
      <c r="E14" s="22">
        <v>0</v>
      </c>
      <c r="F14" s="25">
        <v>14144.6</v>
      </c>
      <c r="G14" s="25">
        <v>14016.4</v>
      </c>
      <c r="H14" s="25">
        <v>14577.1</v>
      </c>
      <c r="I14" s="24">
        <v>0</v>
      </c>
      <c r="J14" s="24">
        <f t="shared" si="3"/>
        <v>99.1</v>
      </c>
      <c r="K14" s="24">
        <f t="shared" si="2"/>
        <v>104</v>
      </c>
    </row>
    <row r="15" spans="1:11" ht="37.5" x14ac:dyDescent="0.25">
      <c r="A15" s="5" t="s">
        <v>6</v>
      </c>
      <c r="B15" s="1" t="s">
        <v>7</v>
      </c>
      <c r="C15" s="6">
        <f>C16+C17+C19+C18</f>
        <v>49474.6</v>
      </c>
      <c r="D15" s="6">
        <f>D16+D17+D19+D18</f>
        <v>48341</v>
      </c>
      <c r="E15" s="22">
        <f t="shared" si="0"/>
        <v>97.7</v>
      </c>
      <c r="F15" s="6">
        <f>F16+F17+F19+F18</f>
        <v>35450</v>
      </c>
      <c r="G15" s="6">
        <f>G16+G17+G19+G18</f>
        <v>34010</v>
      </c>
      <c r="H15" s="6">
        <f>H16+H17+H19+H18</f>
        <v>34540</v>
      </c>
      <c r="I15" s="24">
        <f t="shared" si="1"/>
        <v>73.3</v>
      </c>
      <c r="J15" s="24">
        <f t="shared" si="3"/>
        <v>95.9</v>
      </c>
      <c r="K15" s="24">
        <f t="shared" si="2"/>
        <v>101.6</v>
      </c>
    </row>
    <row r="16" spans="1:11" ht="56.25" x14ac:dyDescent="0.25">
      <c r="A16" s="5" t="s">
        <v>39</v>
      </c>
      <c r="B16" s="29" t="s">
        <v>40</v>
      </c>
      <c r="C16" s="6">
        <v>25536.6</v>
      </c>
      <c r="D16" s="6">
        <v>26291</v>
      </c>
      <c r="E16" s="22">
        <f t="shared" si="0"/>
        <v>103</v>
      </c>
      <c r="F16" s="26">
        <v>31090</v>
      </c>
      <c r="G16" s="26">
        <v>33330</v>
      </c>
      <c r="H16" s="26">
        <v>33840</v>
      </c>
      <c r="I16" s="24">
        <f t="shared" si="1"/>
        <v>118.3</v>
      </c>
      <c r="J16" s="24">
        <f t="shared" si="3"/>
        <v>107.2</v>
      </c>
      <c r="K16" s="24">
        <f t="shared" si="2"/>
        <v>101.5</v>
      </c>
    </row>
    <row r="17" spans="1:14" ht="37.5" x14ac:dyDescent="0.25">
      <c r="A17" s="5" t="s">
        <v>60</v>
      </c>
      <c r="B17" s="29" t="s">
        <v>62</v>
      </c>
      <c r="C17" s="6">
        <v>23424.9</v>
      </c>
      <c r="D17" s="6">
        <v>21395</v>
      </c>
      <c r="E17" s="22">
        <f t="shared" si="0"/>
        <v>91.3</v>
      </c>
      <c r="F17" s="26">
        <v>3700</v>
      </c>
      <c r="G17" s="26">
        <v>0</v>
      </c>
      <c r="H17" s="26">
        <v>0</v>
      </c>
      <c r="I17" s="24">
        <f t="shared" si="1"/>
        <v>17.3</v>
      </c>
      <c r="J17" s="24">
        <f t="shared" si="3"/>
        <v>0</v>
      </c>
      <c r="K17" s="24" t="e">
        <f t="shared" si="2"/>
        <v>#DIV/0!</v>
      </c>
    </row>
    <row r="18" spans="1:14" ht="37.5" hidden="1" x14ac:dyDescent="0.25">
      <c r="A18" s="5" t="s">
        <v>53</v>
      </c>
      <c r="B18" s="29" t="s">
        <v>54</v>
      </c>
      <c r="C18" s="6">
        <v>0</v>
      </c>
      <c r="D18" s="6">
        <v>0</v>
      </c>
      <c r="E18" s="22" t="e">
        <f t="shared" si="0"/>
        <v>#DIV/0!</v>
      </c>
      <c r="F18" s="26"/>
      <c r="G18" s="26"/>
      <c r="H18" s="26"/>
      <c r="I18" s="24"/>
      <c r="J18" s="24"/>
      <c r="K18" s="24"/>
    </row>
    <row r="19" spans="1:14" ht="56.25" x14ac:dyDescent="0.25">
      <c r="A19" s="5" t="s">
        <v>61</v>
      </c>
      <c r="B19" s="29" t="s">
        <v>63</v>
      </c>
      <c r="C19" s="6">
        <v>513.1</v>
      </c>
      <c r="D19" s="6">
        <v>655</v>
      </c>
      <c r="E19" s="22">
        <f>SUM(D19/C19*100)</f>
        <v>127.7</v>
      </c>
      <c r="F19" s="26">
        <v>660</v>
      </c>
      <c r="G19" s="26">
        <v>680</v>
      </c>
      <c r="H19" s="26">
        <v>700</v>
      </c>
      <c r="I19" s="24">
        <f>SUM(F19/D19*100)</f>
        <v>100.8</v>
      </c>
      <c r="J19" s="24">
        <f>SUM(G19/F19*100)</f>
        <v>103</v>
      </c>
      <c r="K19" s="24">
        <f>SUM(H19/G19*100)</f>
        <v>102.9</v>
      </c>
    </row>
    <row r="20" spans="1:14" ht="18.75" x14ac:dyDescent="0.25">
      <c r="A20" s="5" t="s">
        <v>8</v>
      </c>
      <c r="B20" s="1" t="s">
        <v>9</v>
      </c>
      <c r="C20" s="6">
        <f>SUM(C21:C21)</f>
        <v>1576.9</v>
      </c>
      <c r="D20" s="6">
        <f>SUM(D21:D21)</f>
        <v>0</v>
      </c>
      <c r="E20" s="22">
        <f t="shared" si="0"/>
        <v>0</v>
      </c>
      <c r="F20" s="26">
        <f>SUM(F21:F21)</f>
        <v>0</v>
      </c>
      <c r="G20" s="26">
        <f>SUM(G21:G21)</f>
        <v>0</v>
      </c>
      <c r="H20" s="26">
        <f>SUM(H21:H21)</f>
        <v>0</v>
      </c>
      <c r="I20" s="24" t="e">
        <f t="shared" si="1"/>
        <v>#DIV/0!</v>
      </c>
      <c r="J20" s="24">
        <v>0</v>
      </c>
      <c r="K20" s="24">
        <v>0</v>
      </c>
    </row>
    <row r="21" spans="1:14" ht="18.75" x14ac:dyDescent="0.25">
      <c r="A21" s="5" t="s">
        <v>41</v>
      </c>
      <c r="B21" s="29" t="s">
        <v>42</v>
      </c>
      <c r="C21" s="6">
        <v>1576.9</v>
      </c>
      <c r="D21" s="6">
        <v>0</v>
      </c>
      <c r="E21" s="22">
        <f t="shared" si="0"/>
        <v>0</v>
      </c>
      <c r="F21" s="26">
        <v>0</v>
      </c>
      <c r="G21" s="26">
        <v>0</v>
      </c>
      <c r="H21" s="26">
        <v>0</v>
      </c>
      <c r="I21" s="24" t="e">
        <f t="shared" si="1"/>
        <v>#DIV/0!</v>
      </c>
      <c r="J21" s="24">
        <v>0</v>
      </c>
      <c r="K21" s="24">
        <v>0</v>
      </c>
    </row>
    <row r="22" spans="1:14" ht="18.75" x14ac:dyDescent="0.25">
      <c r="A22" s="5" t="s">
        <v>10</v>
      </c>
      <c r="B22" s="1" t="s">
        <v>11</v>
      </c>
      <c r="C22" s="26">
        <v>13033.7</v>
      </c>
      <c r="D22" s="26">
        <v>5542</v>
      </c>
      <c r="E22" s="22">
        <f t="shared" si="0"/>
        <v>42.5</v>
      </c>
      <c r="F22" s="26">
        <v>6048</v>
      </c>
      <c r="G22" s="26">
        <v>6107</v>
      </c>
      <c r="H22" s="26">
        <v>6172</v>
      </c>
      <c r="I22" s="24">
        <f t="shared" si="1"/>
        <v>109.1</v>
      </c>
      <c r="J22" s="24">
        <f t="shared" si="3"/>
        <v>101</v>
      </c>
      <c r="K22" s="24">
        <f t="shared" si="2"/>
        <v>101.1</v>
      </c>
    </row>
    <row r="23" spans="1:14" ht="93.75" x14ac:dyDescent="0.25">
      <c r="A23" s="5" t="s">
        <v>12</v>
      </c>
      <c r="B23" s="1" t="s">
        <v>13</v>
      </c>
      <c r="C23" s="6">
        <v>42778.7</v>
      </c>
      <c r="D23" s="6">
        <v>32249</v>
      </c>
      <c r="E23" s="22">
        <f t="shared" si="0"/>
        <v>75.400000000000006</v>
      </c>
      <c r="F23" s="26">
        <v>30677</v>
      </c>
      <c r="G23" s="26">
        <v>30991</v>
      </c>
      <c r="H23" s="26">
        <v>31234</v>
      </c>
      <c r="I23" s="24">
        <f t="shared" si="1"/>
        <v>95.1</v>
      </c>
      <c r="J23" s="24">
        <f t="shared" si="3"/>
        <v>101</v>
      </c>
      <c r="K23" s="24">
        <f t="shared" si="2"/>
        <v>100.8</v>
      </c>
    </row>
    <row r="24" spans="1:14" ht="37.5" x14ac:dyDescent="0.25">
      <c r="A24" s="5" t="s">
        <v>14</v>
      </c>
      <c r="B24" s="1" t="s">
        <v>15</v>
      </c>
      <c r="C24" s="6">
        <v>794.5</v>
      </c>
      <c r="D24" s="6">
        <v>10300</v>
      </c>
      <c r="E24" s="22">
        <f t="shared" si="0"/>
        <v>1296.4000000000001</v>
      </c>
      <c r="F24" s="26">
        <v>7565</v>
      </c>
      <c r="G24" s="26">
        <v>7791</v>
      </c>
      <c r="H24" s="26">
        <v>8025</v>
      </c>
      <c r="I24" s="24">
        <f>SUM(F24/D24*100)</f>
        <v>73.400000000000006</v>
      </c>
      <c r="J24" s="24">
        <f t="shared" ref="J24:K26" si="4">SUM(G24/F24*100)</f>
        <v>103</v>
      </c>
      <c r="K24" s="24">
        <f t="shared" si="4"/>
        <v>103</v>
      </c>
    </row>
    <row r="25" spans="1:14" ht="75" x14ac:dyDescent="0.25">
      <c r="A25" s="5" t="s">
        <v>16</v>
      </c>
      <c r="B25" s="1" t="s">
        <v>17</v>
      </c>
      <c r="C25" s="6">
        <v>19803.5</v>
      </c>
      <c r="D25" s="6">
        <v>17041</v>
      </c>
      <c r="E25" s="22">
        <f t="shared" ref="E25:E31" si="5">SUM(D25/C25*100)</f>
        <v>86.1</v>
      </c>
      <c r="F25" s="26">
        <v>16200</v>
      </c>
      <c r="G25" s="26">
        <v>16500</v>
      </c>
      <c r="H25" s="26">
        <v>16600</v>
      </c>
      <c r="I25" s="24">
        <f>SUM(F25/D25*100)</f>
        <v>95.1</v>
      </c>
      <c r="J25" s="24">
        <f t="shared" si="4"/>
        <v>101.9</v>
      </c>
      <c r="K25" s="24">
        <f t="shared" si="4"/>
        <v>100.6</v>
      </c>
    </row>
    <row r="26" spans="1:14" ht="56.25" x14ac:dyDescent="0.25">
      <c r="A26" s="5" t="s">
        <v>18</v>
      </c>
      <c r="B26" s="1" t="s">
        <v>19</v>
      </c>
      <c r="C26" s="6">
        <v>10080.5</v>
      </c>
      <c r="D26" s="6">
        <v>15435</v>
      </c>
      <c r="E26" s="22">
        <f t="shared" si="5"/>
        <v>153.1</v>
      </c>
      <c r="F26" s="26">
        <v>1530</v>
      </c>
      <c r="G26" s="26">
        <v>1420</v>
      </c>
      <c r="H26" s="26">
        <v>1240</v>
      </c>
      <c r="I26" s="24">
        <f>SUM(F26/D26*100)</f>
        <v>9.9</v>
      </c>
      <c r="J26" s="24">
        <f t="shared" si="4"/>
        <v>92.8</v>
      </c>
      <c r="K26" s="24">
        <f t="shared" si="4"/>
        <v>87.3</v>
      </c>
    </row>
    <row r="27" spans="1:14" ht="37.5" x14ac:dyDescent="0.25">
      <c r="A27" s="5" t="s">
        <v>20</v>
      </c>
      <c r="B27" s="1" t="s">
        <v>21</v>
      </c>
      <c r="C27" s="6">
        <v>4756.2</v>
      </c>
      <c r="D27" s="6">
        <v>1277</v>
      </c>
      <c r="E27" s="22">
        <f t="shared" si="5"/>
        <v>26.8</v>
      </c>
      <c r="F27" s="6">
        <v>1216</v>
      </c>
      <c r="G27" s="6">
        <v>1232</v>
      </c>
      <c r="H27" s="6">
        <v>1248</v>
      </c>
      <c r="I27" s="24">
        <f>SUM(F27/D27*100)</f>
        <v>95.2</v>
      </c>
      <c r="J27" s="24">
        <v>0</v>
      </c>
      <c r="K27" s="24">
        <v>0</v>
      </c>
    </row>
    <row r="28" spans="1:14" ht="37.5" x14ac:dyDescent="0.25">
      <c r="A28" s="5" t="s">
        <v>22</v>
      </c>
      <c r="B28" s="1" t="s">
        <v>23</v>
      </c>
      <c r="C28" s="6">
        <v>-30.2</v>
      </c>
      <c r="D28" s="6">
        <v>280</v>
      </c>
      <c r="E28" s="22">
        <f t="shared" si="5"/>
        <v>-927.2</v>
      </c>
      <c r="F28" s="27">
        <v>264</v>
      </c>
      <c r="G28" s="27">
        <v>274</v>
      </c>
      <c r="H28" s="27">
        <v>284</v>
      </c>
      <c r="I28" s="24">
        <v>0</v>
      </c>
      <c r="J28" s="24">
        <v>0</v>
      </c>
      <c r="K28" s="24">
        <v>0</v>
      </c>
    </row>
    <row r="29" spans="1:14" ht="37.5" x14ac:dyDescent="0.25">
      <c r="A29" s="2" t="s">
        <v>24</v>
      </c>
      <c r="B29" s="3" t="s">
        <v>25</v>
      </c>
      <c r="C29" s="4">
        <f>SUM(C30+C35+C36+C37+C38)</f>
        <v>2671125</v>
      </c>
      <c r="D29" s="4">
        <f>SUM(D30+D35+D36+D37+D38)</f>
        <v>2607519.7000000002</v>
      </c>
      <c r="E29" s="21">
        <f t="shared" si="5"/>
        <v>97.6</v>
      </c>
      <c r="F29" s="4">
        <f>SUM(F30+F35+F36+F37+F38)</f>
        <v>2056003.6</v>
      </c>
      <c r="G29" s="4">
        <f>SUM(G30+G35+G36+G37+G38)</f>
        <v>1898228.6</v>
      </c>
      <c r="H29" s="4">
        <f>SUM(H30+H35+H36+H37+H38)</f>
        <v>1570459.7</v>
      </c>
      <c r="I29" s="23">
        <f t="shared" ref="I29:I39" si="6">SUM(F29/D29*100)</f>
        <v>78.8</v>
      </c>
      <c r="J29" s="23">
        <f t="shared" ref="J29:J39" si="7">SUM(G29/F29*100)</f>
        <v>92.3</v>
      </c>
      <c r="K29" s="23">
        <f t="shared" ref="K29:K39" si="8">SUM(H29/G29*100)</f>
        <v>82.7</v>
      </c>
    </row>
    <row r="30" spans="1:14" s="28" customFormat="1" ht="75" x14ac:dyDescent="0.2">
      <c r="A30" s="5" t="s">
        <v>26</v>
      </c>
      <c r="B30" s="1" t="s">
        <v>27</v>
      </c>
      <c r="C30" s="6">
        <f>SUM(C31+C32+C33+C34)</f>
        <v>2675181.5</v>
      </c>
      <c r="D30" s="6">
        <f>SUM(D31+D32+D33+D34)</f>
        <v>2584719.7000000002</v>
      </c>
      <c r="E30" s="22">
        <f t="shared" si="5"/>
        <v>96.6</v>
      </c>
      <c r="F30" s="6">
        <f>SUM(F31+F32+F33+F34)</f>
        <v>2046903.6</v>
      </c>
      <c r="G30" s="6">
        <f>SUM(G31+G32+G33+G34)</f>
        <v>1872587.5</v>
      </c>
      <c r="H30" s="6">
        <f>SUM(H31+H32+H33+H34)</f>
        <v>1561259.7</v>
      </c>
      <c r="I30" s="24">
        <f t="shared" si="6"/>
        <v>79.2</v>
      </c>
      <c r="J30" s="24">
        <f t="shared" si="7"/>
        <v>91.5</v>
      </c>
      <c r="K30" s="24">
        <f t="shared" si="8"/>
        <v>83.4</v>
      </c>
    </row>
    <row r="31" spans="1:14" ht="37.5" x14ac:dyDescent="0.25">
      <c r="A31" s="5" t="s">
        <v>43</v>
      </c>
      <c r="B31" s="29" t="s">
        <v>44</v>
      </c>
      <c r="C31" s="6">
        <v>983324.3</v>
      </c>
      <c r="D31" s="6">
        <v>770259.5</v>
      </c>
      <c r="E31" s="22">
        <f t="shared" si="5"/>
        <v>78.3</v>
      </c>
      <c r="F31" s="26">
        <v>370850</v>
      </c>
      <c r="G31" s="26">
        <v>321903</v>
      </c>
      <c r="H31" s="26">
        <v>321903</v>
      </c>
      <c r="I31" s="24">
        <f t="shared" si="6"/>
        <v>48.1</v>
      </c>
      <c r="J31" s="24">
        <f t="shared" si="7"/>
        <v>86.8</v>
      </c>
      <c r="K31" s="24"/>
      <c r="N31" s="13"/>
    </row>
    <row r="32" spans="1:14" ht="56.25" x14ac:dyDescent="0.25">
      <c r="A32" s="5" t="s">
        <v>45</v>
      </c>
      <c r="B32" s="29" t="s">
        <v>46</v>
      </c>
      <c r="C32" s="6">
        <v>127446.7</v>
      </c>
      <c r="D32" s="6">
        <v>500177.7</v>
      </c>
      <c r="E32" s="22">
        <f>SUM(D32/C32*100)</f>
        <v>392.5</v>
      </c>
      <c r="F32" s="25">
        <v>600247.69999999995</v>
      </c>
      <c r="G32" s="25">
        <v>478531.8</v>
      </c>
      <c r="H32" s="25">
        <v>166151</v>
      </c>
      <c r="I32" s="24">
        <f t="shared" si="6"/>
        <v>120</v>
      </c>
      <c r="J32" s="24">
        <f t="shared" si="7"/>
        <v>79.7</v>
      </c>
      <c r="K32" s="24">
        <f t="shared" si="8"/>
        <v>34.700000000000003</v>
      </c>
      <c r="N32" s="13"/>
    </row>
    <row r="33" spans="1:14" ht="37.5" x14ac:dyDescent="0.25">
      <c r="A33" s="5" t="s">
        <v>47</v>
      </c>
      <c r="B33" s="29" t="s">
        <v>48</v>
      </c>
      <c r="C33" s="6">
        <v>1202690.8999999999</v>
      </c>
      <c r="D33" s="6">
        <v>989992.2</v>
      </c>
      <c r="E33" s="22">
        <f>SUM(D33/C33*100)</f>
        <v>82.3</v>
      </c>
      <c r="F33" s="26">
        <v>939106.8</v>
      </c>
      <c r="G33" s="26">
        <v>937446.6</v>
      </c>
      <c r="H33" s="26">
        <v>937446.6</v>
      </c>
      <c r="I33" s="24">
        <f t="shared" si="6"/>
        <v>94.9</v>
      </c>
      <c r="J33" s="24">
        <f t="shared" si="7"/>
        <v>99.8</v>
      </c>
      <c r="K33" s="24">
        <f t="shared" si="8"/>
        <v>100</v>
      </c>
      <c r="N33" s="13"/>
    </row>
    <row r="34" spans="1:14" ht="18.75" x14ac:dyDescent="0.25">
      <c r="A34" s="5" t="s">
        <v>49</v>
      </c>
      <c r="B34" s="29" t="s">
        <v>50</v>
      </c>
      <c r="C34" s="6">
        <v>361719.6</v>
      </c>
      <c r="D34" s="6">
        <v>324290.3</v>
      </c>
      <c r="E34" s="22">
        <f>SUM(D34/C34*100)</f>
        <v>89.7</v>
      </c>
      <c r="F34" s="26">
        <v>136699.1</v>
      </c>
      <c r="G34" s="26">
        <f>134706.1</f>
        <v>134706.1</v>
      </c>
      <c r="H34" s="26">
        <f>135759.1</f>
        <v>135759.1</v>
      </c>
      <c r="I34" s="24">
        <f t="shared" si="6"/>
        <v>42.2</v>
      </c>
      <c r="J34" s="24">
        <f t="shared" si="7"/>
        <v>98.5</v>
      </c>
      <c r="K34" s="24">
        <f t="shared" si="8"/>
        <v>100.8</v>
      </c>
      <c r="N34" s="13"/>
    </row>
    <row r="35" spans="1:14" ht="56.25" hidden="1" x14ac:dyDescent="0.25">
      <c r="A35" s="30" t="s">
        <v>28</v>
      </c>
      <c r="B35" s="1" t="s">
        <v>29</v>
      </c>
      <c r="C35" s="6"/>
      <c r="D35" s="6">
        <v>0</v>
      </c>
      <c r="E35" s="22"/>
      <c r="F35" s="26"/>
      <c r="G35" s="26"/>
      <c r="H35" s="26"/>
      <c r="I35" s="24" t="e">
        <f t="shared" si="6"/>
        <v>#DIV/0!</v>
      </c>
      <c r="J35" s="24" t="e">
        <f t="shared" si="7"/>
        <v>#DIV/0!</v>
      </c>
      <c r="K35" s="24" t="e">
        <f t="shared" si="8"/>
        <v>#DIV/0!</v>
      </c>
      <c r="N35" s="13"/>
    </row>
    <row r="36" spans="1:14" ht="37.5" x14ac:dyDescent="0.25">
      <c r="A36" s="5" t="s">
        <v>30</v>
      </c>
      <c r="B36" s="1" t="s">
        <v>31</v>
      </c>
      <c r="C36" s="6">
        <v>8030.6</v>
      </c>
      <c r="D36" s="6">
        <v>22800</v>
      </c>
      <c r="E36" s="22">
        <f>SUM(D36/C36*100)</f>
        <v>283.89999999999998</v>
      </c>
      <c r="F36" s="26">
        <v>9100</v>
      </c>
      <c r="G36" s="26">
        <v>25641.1</v>
      </c>
      <c r="H36" s="26">
        <v>9200</v>
      </c>
      <c r="I36" s="24">
        <f t="shared" si="6"/>
        <v>39.9</v>
      </c>
      <c r="J36" s="24">
        <f t="shared" si="7"/>
        <v>281.8</v>
      </c>
      <c r="K36" s="24">
        <f t="shared" si="8"/>
        <v>35.9</v>
      </c>
      <c r="N36" s="13"/>
    </row>
    <row r="37" spans="1:14" ht="225" x14ac:dyDescent="0.25">
      <c r="A37" s="5" t="s">
        <v>32</v>
      </c>
      <c r="B37" s="1" t="s">
        <v>33</v>
      </c>
      <c r="C37" s="6">
        <v>15.4</v>
      </c>
      <c r="D37" s="6"/>
      <c r="E37" s="22">
        <f>SUM(D37/C37*100)</f>
        <v>0</v>
      </c>
      <c r="F37" s="26"/>
      <c r="G37" s="26"/>
      <c r="H37" s="26"/>
      <c r="I37" s="24">
        <v>0</v>
      </c>
      <c r="J37" s="24">
        <v>0</v>
      </c>
      <c r="K37" s="24">
        <v>0</v>
      </c>
    </row>
    <row r="38" spans="1:14" ht="112.5" x14ac:dyDescent="0.25">
      <c r="A38" s="5" t="s">
        <v>34</v>
      </c>
      <c r="B38" s="1" t="s">
        <v>35</v>
      </c>
      <c r="C38" s="6">
        <v>-12102.5</v>
      </c>
      <c r="D38" s="6"/>
      <c r="E38" s="22">
        <f>SUM(D38/C38*100)</f>
        <v>0</v>
      </c>
      <c r="F38" s="26"/>
      <c r="G38" s="26"/>
      <c r="H38" s="26"/>
      <c r="I38" s="24">
        <v>0</v>
      </c>
      <c r="J38" s="24">
        <v>0</v>
      </c>
      <c r="K38" s="24">
        <v>0</v>
      </c>
    </row>
    <row r="39" spans="1:14" ht="18.75" x14ac:dyDescent="0.25">
      <c r="A39" s="2" t="s">
        <v>36</v>
      </c>
      <c r="B39" s="3"/>
      <c r="C39" s="4">
        <f>SUM(C29+C10)</f>
        <v>3024064.2</v>
      </c>
      <c r="D39" s="4">
        <f>SUM(D29+D10)</f>
        <v>3128735.7</v>
      </c>
      <c r="E39" s="21">
        <f>SUM(D39/C39*100)</f>
        <v>103.5</v>
      </c>
      <c r="F39" s="4">
        <f>SUM(F29+F10)</f>
        <v>2853807.2</v>
      </c>
      <c r="G39" s="4">
        <f>SUM(G29+G10)</f>
        <v>2227436</v>
      </c>
      <c r="H39" s="4">
        <f>SUM(H29+H10)</f>
        <v>1904756.8</v>
      </c>
      <c r="I39" s="23">
        <f t="shared" si="6"/>
        <v>91.2</v>
      </c>
      <c r="J39" s="23">
        <f t="shared" si="7"/>
        <v>78.099999999999994</v>
      </c>
      <c r="K39" s="23">
        <f t="shared" si="8"/>
        <v>85.5</v>
      </c>
    </row>
    <row r="41" spans="1:14" ht="15.75" x14ac:dyDescent="0.25">
      <c r="A41" s="14"/>
    </row>
    <row r="42" spans="1:14" ht="1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ht="1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mergeCells count="12">
    <mergeCell ref="D7:D8"/>
    <mergeCell ref="F7:H7"/>
    <mergeCell ref="F6:H6"/>
    <mergeCell ref="I7:K7"/>
    <mergeCell ref="A1:K1"/>
    <mergeCell ref="A2:K2"/>
    <mergeCell ref="A7:A8"/>
    <mergeCell ref="B7:B8"/>
    <mergeCell ref="C7:C8"/>
    <mergeCell ref="E7:E8"/>
    <mergeCell ref="A3:K3"/>
    <mergeCell ref="A4:K4"/>
  </mergeCells>
  <pageMargins left="0.55118110236220474" right="0.55118110236220474" top="0.55118110236220474" bottom="0.55118110236220474" header="0.31496062992125984" footer="0.31496062992125984"/>
  <pageSetup paperSize="8" scale="5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,</vt:lpstr>
      <vt:lpstr>','!Заголовки_для_печати</vt:lpstr>
      <vt:lpstr>','!Область_печати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Надточий С.А.</dc:creator>
  <cp:lastModifiedBy>vlad</cp:lastModifiedBy>
  <cp:lastPrinted>2020-11-06T10:09:06Z</cp:lastPrinted>
  <dcterms:created xsi:type="dcterms:W3CDTF">2019-05-07T08:33:47Z</dcterms:created>
  <dcterms:modified xsi:type="dcterms:W3CDTF">2020-12-10T09:16:18Z</dcterms:modified>
</cp:coreProperties>
</file>