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60" windowWidth="19440" windowHeight="12588"/>
  </bookViews>
  <sheets>
    <sheet name="Лист1" sheetId="1" r:id="rId1"/>
  </sheets>
  <definedNames>
    <definedName name="_xlnm.Print_Area" localSheetId="0">Лист1!$A$1:$F$34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C8" i="1"/>
  <c r="C19" i="1"/>
  <c r="C32" i="1"/>
  <c r="D26" i="1"/>
  <c r="D31" i="1" l="1"/>
  <c r="C13" i="1" l="1"/>
  <c r="B7" i="1" l="1"/>
  <c r="B32" i="1"/>
  <c r="B19" i="1"/>
  <c r="C26" i="1" l="1"/>
  <c r="E26" i="1"/>
  <c r="F26" i="1"/>
  <c r="B26" i="1"/>
  <c r="B23" i="1" s="1"/>
  <c r="F13" i="1"/>
  <c r="F10" i="1" s="1"/>
  <c r="F6" i="1" s="1"/>
  <c r="C10" i="1"/>
  <c r="D13" i="1"/>
  <c r="D10" i="1" s="1"/>
  <c r="E13" i="1"/>
  <c r="E10" i="1" s="1"/>
  <c r="E6" i="1" s="1"/>
  <c r="B13" i="1"/>
  <c r="B10" i="1" s="1"/>
  <c r="B6" i="1" s="1"/>
  <c r="C20" i="1" l="1"/>
  <c r="C7" i="1" s="1"/>
  <c r="C6" i="1"/>
  <c r="D20" i="1"/>
  <c r="F20" i="1"/>
  <c r="F7" i="1" s="1"/>
  <c r="E20" i="1"/>
  <c r="E7" i="1" s="1"/>
  <c r="C23" i="1"/>
  <c r="D21" i="1"/>
  <c r="F23" i="1"/>
  <c r="F33" i="1" s="1"/>
  <c r="E23" i="1"/>
  <c r="E33" i="1" s="1"/>
  <c r="D23" i="1"/>
  <c r="B21" i="1"/>
  <c r="F21" i="1" l="1"/>
  <c r="D33" i="1"/>
  <c r="E21" i="1"/>
  <c r="C21" i="1"/>
  <c r="E34" i="1"/>
  <c r="C34" i="1"/>
  <c r="F34" i="1"/>
  <c r="B34" i="1"/>
  <c r="B8" i="1"/>
  <c r="F8" i="1" l="1"/>
  <c r="D34" i="1"/>
  <c r="D8" i="1"/>
  <c r="E8" i="1"/>
</calcChain>
</file>

<file path=xl/sharedStrings.xml><?xml version="1.0" encoding="utf-8"?>
<sst xmlns="http://schemas.openxmlformats.org/spreadsheetml/2006/main" count="39" uniqueCount="30">
  <si>
    <t>Наименование показателя</t>
  </si>
  <si>
    <t xml:space="preserve">  дотации</t>
  </si>
  <si>
    <t xml:space="preserve">  субсидии</t>
  </si>
  <si>
    <t xml:space="preserve">  субвенции</t>
  </si>
  <si>
    <t xml:space="preserve">  иные межбюджетные трансферты</t>
  </si>
  <si>
    <t>Фактические данные
за 2018 год</t>
  </si>
  <si>
    <t>налоговые и неналоговые доходы</t>
  </si>
  <si>
    <t>безвозмездные поступления от других бюджетов бюджетной системы</t>
  </si>
  <si>
    <t>из них:</t>
  </si>
  <si>
    <t xml:space="preserve">в том числе: </t>
  </si>
  <si>
    <t>прочие поступления</t>
  </si>
  <si>
    <t>Свод бюджетов муниципальных образований Таштагольского муниципального района</t>
  </si>
  <si>
    <t>Общий объем доходов консолидированного бюджета Таштагольского муниципального района</t>
  </si>
  <si>
    <t>Общий объем расходов консолидированного бюджета Таштагольского муниципального района</t>
  </si>
  <si>
    <t>Дефицит/профицит консолидированного бюджета Таштагольского муниципального района</t>
  </si>
  <si>
    <t xml:space="preserve">Общий объем доходов районного бюджета </t>
  </si>
  <si>
    <t xml:space="preserve">Общий объем расходов районного бюджета </t>
  </si>
  <si>
    <t xml:space="preserve">Дефицит/профицит районного бюджета </t>
  </si>
  <si>
    <t>Общий объем доходов бюджетов муниципальных образований Таштагольского муниципального района</t>
  </si>
  <si>
    <t>Общий объем расходов бюджетов муниципальных образований Таштагольского муниципального района</t>
  </si>
  <si>
    <t>Дефицит/профицит бюджетов муниципальных образований Таштагольского муниципального района</t>
  </si>
  <si>
    <t>тыс. рублей</t>
  </si>
  <si>
    <t xml:space="preserve">      </t>
  </si>
  <si>
    <t xml:space="preserve">Прогноз 
на 2026 год </t>
  </si>
  <si>
    <t>Оценка 2024 года</t>
  </si>
  <si>
    <t>Прогноз 
на 2025 год</t>
  </si>
  <si>
    <t xml:space="preserve">Прогноз 
на 2027 год </t>
  </si>
  <si>
    <t xml:space="preserve">Прогноз основных характеристик консолидированного бюджета Таштагольского муниципального округа, бюджета округа, свода бюджетов муниципальных образований Таштагольского муниципального района на 2026 год и на плановый период 2027 и 2028 годов                                                                           </t>
  </si>
  <si>
    <t>Консолидированный бюджет Таштагольского муниципального округа</t>
  </si>
  <si>
    <t>Бюджет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</si>
</sst>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" fontId="4" fillId="0" borderId="1">
      <alignment horizontal="right"/>
    </xf>
    <xf numFmtId="4" fontId="4" fillId="0" borderId="2">
      <alignment horizontal="right"/>
    </xf>
    <xf numFmtId="4" fontId="4" fillId="0" borderId="1">
      <alignment horizontal="right"/>
    </xf>
    <xf numFmtId="4" fontId="4" fillId="0" borderId="2">
      <alignment horizontal="right"/>
    </xf>
    <xf numFmtId="0" fontId="6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Fill="1"/>
    <xf numFmtId="0" fontId="1" fillId="2" borderId="3" xfId="0" applyFont="1" applyFill="1" applyBorder="1" applyAlignment="1">
      <alignment wrapText="1"/>
    </xf>
    <xf numFmtId="164" fontId="1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wrapText="1"/>
    </xf>
    <xf numFmtId="164" fontId="3" fillId="2" borderId="3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right" vertical="center" wrapText="1"/>
    </xf>
    <xf numFmtId="164" fontId="1" fillId="2" borderId="3" xfId="0" applyNumberFormat="1" applyFont="1" applyFill="1" applyBorder="1"/>
    <xf numFmtId="164" fontId="5" fillId="2" borderId="3" xfId="1" applyNumberFormat="1" applyFont="1" applyFill="1" applyBorder="1" applyProtection="1">
      <alignment horizontal="right"/>
    </xf>
    <xf numFmtId="164" fontId="5" fillId="2" borderId="3" xfId="2" applyNumberFormat="1" applyFont="1" applyFill="1" applyBorder="1" applyProtection="1">
      <alignment horizontal="right"/>
    </xf>
    <xf numFmtId="164" fontId="2" fillId="2" borderId="3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</cellXfs>
  <cellStyles count="6">
    <cellStyle name="xl105" xfId="2"/>
    <cellStyle name="xl46" xfId="3"/>
    <cellStyle name="xl56" xfId="1"/>
    <cellStyle name="xl96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9"/>
  <sheetViews>
    <sheetView tabSelected="1" topLeftCell="A17" zoomScaleNormal="100" workbookViewId="0">
      <selection activeCell="A9" sqref="A9:F9"/>
    </sheetView>
  </sheetViews>
  <sheetFormatPr defaultColWidth="9.109375" defaultRowHeight="15.6" x14ac:dyDescent="0.3"/>
  <cols>
    <col min="1" max="1" width="53.109375" style="1" customWidth="1"/>
    <col min="2" max="2" width="13.6640625" style="1" hidden="1" customWidth="1"/>
    <col min="3" max="3" width="12.88671875" style="1" customWidth="1"/>
    <col min="4" max="4" width="15.33203125" style="1" customWidth="1"/>
    <col min="5" max="5" width="15.5546875" style="1" customWidth="1"/>
    <col min="6" max="6" width="15" style="1" customWidth="1"/>
    <col min="7" max="8" width="12" style="5" bestFit="1" customWidth="1"/>
    <col min="9" max="16384" width="9.109375" style="5"/>
  </cols>
  <sheetData>
    <row r="1" spans="1:8" ht="73.2" customHeight="1" x14ac:dyDescent="0.3">
      <c r="A1" s="19" t="s">
        <v>27</v>
      </c>
      <c r="B1" s="19"/>
      <c r="C1" s="19"/>
      <c r="D1" s="19"/>
      <c r="E1" s="19"/>
      <c r="F1" s="19"/>
    </row>
    <row r="2" spans="1:8" x14ac:dyDescent="0.3">
      <c r="A2" s="22"/>
      <c r="B2" s="22"/>
      <c r="C2" s="22"/>
      <c r="D2" s="22"/>
      <c r="E2" s="22"/>
      <c r="F2" s="22"/>
    </row>
    <row r="3" spans="1:8" x14ac:dyDescent="0.3">
      <c r="E3" s="23" t="s">
        <v>21</v>
      </c>
      <c r="F3" s="23"/>
    </row>
    <row r="4" spans="1:8" ht="46.8" x14ac:dyDescent="0.3">
      <c r="A4" s="4" t="s">
        <v>0</v>
      </c>
      <c r="B4" s="4" t="s">
        <v>5</v>
      </c>
      <c r="C4" s="3" t="s">
        <v>24</v>
      </c>
      <c r="D4" s="3" t="s">
        <v>25</v>
      </c>
      <c r="E4" s="3" t="s">
        <v>23</v>
      </c>
      <c r="F4" s="3" t="s">
        <v>26</v>
      </c>
    </row>
    <row r="5" spans="1:8" x14ac:dyDescent="0.3">
      <c r="A5" s="20" t="s">
        <v>28</v>
      </c>
      <c r="B5" s="20"/>
      <c r="C5" s="20"/>
      <c r="D5" s="20"/>
      <c r="E5" s="20"/>
      <c r="F5" s="20"/>
    </row>
    <row r="6" spans="1:8" ht="31.5" customHeight="1" x14ac:dyDescent="0.3">
      <c r="A6" s="8" t="s">
        <v>12</v>
      </c>
      <c r="B6" s="14">
        <f>B10+B23-41165.6-1589.5-452580.3-514642.3</f>
        <v>2959256.8000000003</v>
      </c>
      <c r="C6" s="14">
        <f>C10+C23-38172-138737-130721.5</f>
        <v>5090486.8499999996</v>
      </c>
      <c r="D6" s="14">
        <f>D10+D23</f>
        <v>4521573.0999999996</v>
      </c>
      <c r="E6" s="14">
        <f>E10+E23</f>
        <v>4410617.2</v>
      </c>
      <c r="F6" s="14">
        <f>F10+F23</f>
        <v>3273664.3</v>
      </c>
    </row>
    <row r="7" spans="1:8" ht="30" customHeight="1" x14ac:dyDescent="0.3">
      <c r="A7" s="8" t="s">
        <v>13</v>
      </c>
      <c r="B7" s="15">
        <f>B20+B33-41165.6-1589.5-452580.3-514642.3</f>
        <v>2969071.9000000004</v>
      </c>
      <c r="C7" s="15">
        <f>C20+C33-38172-138737-130721.5</f>
        <v>5169679.9000000004</v>
      </c>
      <c r="D7" s="15">
        <f>D20+D33</f>
        <v>4551573.0999999996</v>
      </c>
      <c r="E7" s="15">
        <f>E20+E33</f>
        <v>4410617.2</v>
      </c>
      <c r="F7" s="15">
        <f>F20+F33</f>
        <v>3273664.3</v>
      </c>
    </row>
    <row r="8" spans="1:8" ht="30" customHeight="1" x14ac:dyDescent="0.3">
      <c r="A8" s="8" t="s">
        <v>14</v>
      </c>
      <c r="B8" s="14">
        <f>B6-B7</f>
        <v>-9815.1000000000931</v>
      </c>
      <c r="C8" s="14">
        <f>C6-C7+0.1</f>
        <v>-79192.950000000739</v>
      </c>
      <c r="D8" s="14">
        <f t="shared" ref="C8:F8" si="0">D6-D7</f>
        <v>-30000</v>
      </c>
      <c r="E8" s="14">
        <f t="shared" si="0"/>
        <v>0</v>
      </c>
      <c r="F8" s="14">
        <f t="shared" si="0"/>
        <v>0</v>
      </c>
    </row>
    <row r="9" spans="1:8" x14ac:dyDescent="0.3">
      <c r="A9" s="21" t="s">
        <v>29</v>
      </c>
      <c r="B9" s="21"/>
      <c r="C9" s="21"/>
      <c r="D9" s="21"/>
      <c r="E9" s="21"/>
      <c r="F9" s="21"/>
    </row>
    <row r="10" spans="1:8" x14ac:dyDescent="0.3">
      <c r="A10" s="8" t="s">
        <v>15</v>
      </c>
      <c r="B10" s="9">
        <f>B12+B13+B19</f>
        <v>3159441.5</v>
      </c>
      <c r="C10" s="9">
        <f t="shared" ref="C10:F10" si="1">C12+C13+C19</f>
        <v>4228439</v>
      </c>
      <c r="D10" s="9">
        <f t="shared" si="1"/>
        <v>4521573.0999999996</v>
      </c>
      <c r="E10" s="9">
        <f t="shared" si="1"/>
        <v>4410617.2</v>
      </c>
      <c r="F10" s="9">
        <f t="shared" si="1"/>
        <v>3273664.3</v>
      </c>
    </row>
    <row r="11" spans="1:8" x14ac:dyDescent="0.3">
      <c r="A11" s="8" t="s">
        <v>9</v>
      </c>
      <c r="B11" s="9"/>
      <c r="C11" s="9"/>
      <c r="D11" s="9"/>
      <c r="E11" s="9"/>
      <c r="F11" s="9"/>
    </row>
    <row r="12" spans="1:8" ht="15.75" customHeight="1" x14ac:dyDescent="0.3">
      <c r="A12" s="10" t="s">
        <v>6</v>
      </c>
      <c r="B12" s="11">
        <v>323922.59999999998</v>
      </c>
      <c r="C12" s="11">
        <v>871196</v>
      </c>
      <c r="D12" s="11">
        <v>1203384</v>
      </c>
      <c r="E12" s="11">
        <v>1245485</v>
      </c>
      <c r="F12" s="11">
        <v>1284505</v>
      </c>
    </row>
    <row r="13" spans="1:8" ht="31.5" customHeight="1" x14ac:dyDescent="0.3">
      <c r="A13" s="10" t="s">
        <v>7</v>
      </c>
      <c r="B13" s="11">
        <f>B15+B16+B17+B18</f>
        <v>2372624.5</v>
      </c>
      <c r="C13" s="11">
        <f t="shared" ref="C13:F13" si="2">C15+C16+C17+C18</f>
        <v>3208706</v>
      </c>
      <c r="D13" s="12">
        <f>D15+D16+D17+D18</f>
        <v>3308619.1</v>
      </c>
      <c r="E13" s="12">
        <f>E15+E16+E17+E18</f>
        <v>3155552.2</v>
      </c>
      <c r="F13" s="12">
        <f t="shared" si="2"/>
        <v>1979579.3</v>
      </c>
    </row>
    <row r="14" spans="1:8" ht="15.75" customHeight="1" x14ac:dyDescent="0.3">
      <c r="A14" s="8" t="s">
        <v>8</v>
      </c>
      <c r="B14" s="11"/>
      <c r="C14" s="11"/>
      <c r="D14" s="11"/>
      <c r="E14" s="11"/>
      <c r="F14" s="11"/>
    </row>
    <row r="15" spans="1:8" ht="15.75" customHeight="1" x14ac:dyDescent="0.3">
      <c r="A15" s="8" t="s">
        <v>1</v>
      </c>
      <c r="B15" s="9">
        <v>935191</v>
      </c>
      <c r="C15" s="9">
        <v>555414.4</v>
      </c>
      <c r="D15" s="9">
        <v>436930</v>
      </c>
      <c r="E15" s="9">
        <v>426422</v>
      </c>
      <c r="F15" s="9">
        <v>360322</v>
      </c>
      <c r="H15" s="6"/>
    </row>
    <row r="16" spans="1:8" ht="15.75" customHeight="1" x14ac:dyDescent="0.3">
      <c r="A16" s="8" t="s">
        <v>2</v>
      </c>
      <c r="B16" s="9">
        <v>365244.5</v>
      </c>
      <c r="C16" s="9">
        <v>974539.9</v>
      </c>
      <c r="D16" s="9">
        <v>1426315</v>
      </c>
      <c r="E16" s="9">
        <v>1255711.8</v>
      </c>
      <c r="F16" s="9">
        <v>149695.4</v>
      </c>
    </row>
    <row r="17" spans="1:9" ht="15.75" customHeight="1" x14ac:dyDescent="0.3">
      <c r="A17" s="8" t="s">
        <v>3</v>
      </c>
      <c r="B17" s="9">
        <v>1071689</v>
      </c>
      <c r="C17" s="9">
        <v>1568055.3</v>
      </c>
      <c r="D17" s="9">
        <v>1375503.4</v>
      </c>
      <c r="E17" s="9">
        <v>1403547.7</v>
      </c>
      <c r="F17" s="9">
        <v>1399691.2</v>
      </c>
    </row>
    <row r="18" spans="1:9" ht="15.75" customHeight="1" x14ac:dyDescent="0.3">
      <c r="A18" s="8" t="s">
        <v>4</v>
      </c>
      <c r="B18" s="9">
        <v>500</v>
      </c>
      <c r="C18" s="9">
        <v>110696.4</v>
      </c>
      <c r="D18" s="9">
        <v>69870.7</v>
      </c>
      <c r="E18" s="9">
        <v>69870.7</v>
      </c>
      <c r="F18" s="9">
        <v>69870.7</v>
      </c>
    </row>
    <row r="19" spans="1:9" ht="15.75" customHeight="1" x14ac:dyDescent="0.3">
      <c r="A19" s="10" t="s">
        <v>10</v>
      </c>
      <c r="B19" s="9">
        <f>452580.3+11030.5-716.4</f>
        <v>462894.39999999997</v>
      </c>
      <c r="C19" s="9">
        <f>138737+600+9200</f>
        <v>148537</v>
      </c>
      <c r="D19" s="9">
        <v>9570</v>
      </c>
      <c r="E19" s="9">
        <v>9580</v>
      </c>
      <c r="F19" s="9">
        <v>9580</v>
      </c>
    </row>
    <row r="20" spans="1:9" x14ac:dyDescent="0.3">
      <c r="A20" s="8" t="s">
        <v>16</v>
      </c>
      <c r="B20" s="9">
        <v>3144289</v>
      </c>
      <c r="C20" s="9">
        <f>C10+60680</f>
        <v>4289119</v>
      </c>
      <c r="D20" s="13">
        <f>D10+30000</f>
        <v>4551573.0999999996</v>
      </c>
      <c r="E20" s="13">
        <f t="shared" ref="E20:F20" si="3">E10</f>
        <v>4410617.2</v>
      </c>
      <c r="F20" s="13">
        <f t="shared" si="3"/>
        <v>3273664.3</v>
      </c>
    </row>
    <row r="21" spans="1:9" ht="15.75" customHeight="1" x14ac:dyDescent="0.3">
      <c r="A21" s="8" t="s">
        <v>17</v>
      </c>
      <c r="B21" s="9">
        <f>B10-B20</f>
        <v>15152.5</v>
      </c>
      <c r="C21" s="9">
        <f t="shared" ref="C21:F21" si="4">C10-C20</f>
        <v>-60680</v>
      </c>
      <c r="D21" s="9">
        <f t="shared" si="4"/>
        <v>-30000</v>
      </c>
      <c r="E21" s="9">
        <f t="shared" si="4"/>
        <v>0</v>
      </c>
      <c r="F21" s="9">
        <f t="shared" si="4"/>
        <v>0</v>
      </c>
    </row>
    <row r="22" spans="1:9" ht="15.75" customHeight="1" x14ac:dyDescent="0.3">
      <c r="A22" s="21" t="s">
        <v>11</v>
      </c>
      <c r="B22" s="21"/>
      <c r="C22" s="21"/>
      <c r="D22" s="21"/>
      <c r="E22" s="21"/>
      <c r="F22" s="21"/>
    </row>
    <row r="23" spans="1:9" ht="46.8" x14ac:dyDescent="0.3">
      <c r="A23" s="8" t="s">
        <v>18</v>
      </c>
      <c r="B23" s="9">
        <f>B25+B26+B32</f>
        <v>809793</v>
      </c>
      <c r="C23" s="9">
        <f t="shared" ref="C23:F23" si="5">C25+C26+C32</f>
        <v>1169678.3500000001</v>
      </c>
      <c r="D23" s="9">
        <f t="shared" si="5"/>
        <v>0</v>
      </c>
      <c r="E23" s="9">
        <f t="shared" si="5"/>
        <v>0</v>
      </c>
      <c r="F23" s="9">
        <f t="shared" si="5"/>
        <v>0</v>
      </c>
      <c r="I23" s="5" t="s">
        <v>22</v>
      </c>
    </row>
    <row r="24" spans="1:9" ht="15.75" customHeight="1" x14ac:dyDescent="0.3">
      <c r="A24" s="8" t="s">
        <v>9</v>
      </c>
      <c r="B24" s="9"/>
      <c r="C24" s="9"/>
      <c r="D24" s="9"/>
      <c r="E24" s="9"/>
      <c r="F24" s="9"/>
    </row>
    <row r="25" spans="1:9" x14ac:dyDescent="0.3">
      <c r="A25" s="10" t="s">
        <v>6</v>
      </c>
      <c r="B25" s="9">
        <v>210999</v>
      </c>
      <c r="C25" s="16">
        <v>461133</v>
      </c>
      <c r="D25" s="9">
        <v>0</v>
      </c>
      <c r="E25" s="17">
        <v>0</v>
      </c>
      <c r="F25" s="17">
        <v>0</v>
      </c>
    </row>
    <row r="26" spans="1:9" ht="32.25" customHeight="1" x14ac:dyDescent="0.3">
      <c r="A26" s="10" t="s">
        <v>7</v>
      </c>
      <c r="B26" s="9">
        <f>B28+B29+B30+B31</f>
        <v>82264.600000000006</v>
      </c>
      <c r="C26" s="9">
        <f t="shared" ref="C26:F26" si="6">C28+C29+C30+C31</f>
        <v>576293.9</v>
      </c>
      <c r="D26" s="9">
        <f t="shared" si="6"/>
        <v>0</v>
      </c>
      <c r="E26" s="9">
        <f t="shared" si="6"/>
        <v>0</v>
      </c>
      <c r="F26" s="9">
        <f t="shared" si="6"/>
        <v>0</v>
      </c>
    </row>
    <row r="27" spans="1:9" x14ac:dyDescent="0.3">
      <c r="A27" s="8" t="s">
        <v>8</v>
      </c>
      <c r="B27" s="9"/>
      <c r="C27" s="9"/>
      <c r="D27" s="9"/>
      <c r="E27" s="17"/>
      <c r="F27" s="17"/>
    </row>
    <row r="28" spans="1:9" x14ac:dyDescent="0.3">
      <c r="A28" s="8" t="s">
        <v>1</v>
      </c>
      <c r="B28" s="9">
        <v>41165.599999999999</v>
      </c>
      <c r="C28" s="9">
        <v>38172</v>
      </c>
      <c r="D28" s="9">
        <v>0</v>
      </c>
      <c r="E28" s="9">
        <v>0</v>
      </c>
      <c r="F28" s="9">
        <v>0</v>
      </c>
    </row>
    <row r="29" spans="1:9" x14ac:dyDescent="0.3">
      <c r="A29" s="8" t="s">
        <v>2</v>
      </c>
      <c r="B29" s="9">
        <v>39509.5</v>
      </c>
      <c r="C29" s="9">
        <v>534745</v>
      </c>
      <c r="D29" s="9">
        <v>0</v>
      </c>
      <c r="E29" s="9"/>
      <c r="F29" s="9"/>
    </row>
    <row r="30" spans="1:9" x14ac:dyDescent="0.3">
      <c r="A30" s="8" t="s">
        <v>3</v>
      </c>
      <c r="B30" s="9">
        <v>1589.5</v>
      </c>
      <c r="C30" s="9">
        <v>3376.9</v>
      </c>
      <c r="D30" s="9">
        <v>0</v>
      </c>
      <c r="E30" s="9">
        <v>0</v>
      </c>
      <c r="F30" s="9">
        <v>0</v>
      </c>
    </row>
    <row r="31" spans="1:9" x14ac:dyDescent="0.3">
      <c r="A31" s="8" t="s">
        <v>4</v>
      </c>
      <c r="B31" s="9">
        <v>0</v>
      </c>
      <c r="C31" s="9">
        <v>0</v>
      </c>
      <c r="D31" s="9">
        <f>0</f>
        <v>0</v>
      </c>
      <c r="E31" s="9">
        <v>0</v>
      </c>
      <c r="F31" s="9">
        <v>0</v>
      </c>
    </row>
    <row r="32" spans="1:9" x14ac:dyDescent="0.3">
      <c r="A32" s="10" t="s">
        <v>10</v>
      </c>
      <c r="B32" s="9">
        <f>514642.3+1442.2+444.9</f>
        <v>516529.4</v>
      </c>
      <c r="C32" s="9">
        <f>130721.45+1530</f>
        <v>132251.45000000001</v>
      </c>
      <c r="D32" s="9">
        <v>0</v>
      </c>
      <c r="E32" s="9">
        <v>0</v>
      </c>
      <c r="F32" s="9">
        <v>0</v>
      </c>
    </row>
    <row r="33" spans="1:6" s="7" customFormat="1" ht="28.5" customHeight="1" x14ac:dyDescent="0.3">
      <c r="A33" s="18" t="s">
        <v>19</v>
      </c>
      <c r="B33" s="16">
        <v>834760.6</v>
      </c>
      <c r="C33" s="16">
        <v>1188191.3999999999</v>
      </c>
      <c r="D33" s="16">
        <f>D23</f>
        <v>0</v>
      </c>
      <c r="E33" s="16">
        <f t="shared" ref="E33:F33" si="7">E23</f>
        <v>0</v>
      </c>
      <c r="F33" s="16">
        <f t="shared" si="7"/>
        <v>0</v>
      </c>
    </row>
    <row r="34" spans="1:6" ht="30.75" customHeight="1" x14ac:dyDescent="0.3">
      <c r="A34" s="8" t="s">
        <v>20</v>
      </c>
      <c r="B34" s="9">
        <f>B23-B33</f>
        <v>-24967.599999999977</v>
      </c>
      <c r="C34" s="9">
        <f t="shared" ref="C34:F34" si="8">C23-C33</f>
        <v>-18513.049999999814</v>
      </c>
      <c r="D34" s="9">
        <f>D23-D33</f>
        <v>0</v>
      </c>
      <c r="E34" s="9">
        <f t="shared" si="8"/>
        <v>0</v>
      </c>
      <c r="F34" s="9">
        <f t="shared" si="8"/>
        <v>0</v>
      </c>
    </row>
    <row r="35" spans="1:6" x14ac:dyDescent="0.3">
      <c r="A35" s="2"/>
    </row>
    <row r="36" spans="1:6" x14ac:dyDescent="0.3">
      <c r="A36" s="2"/>
    </row>
    <row r="37" spans="1:6" x14ac:dyDescent="0.3">
      <c r="A37" s="2"/>
    </row>
    <row r="38" spans="1:6" x14ac:dyDescent="0.3">
      <c r="A38" s="2"/>
    </row>
    <row r="39" spans="1:6" x14ac:dyDescent="0.3">
      <c r="A39" s="2"/>
    </row>
    <row r="40" spans="1:6" x14ac:dyDescent="0.3">
      <c r="A40" s="2"/>
    </row>
    <row r="41" spans="1:6" x14ac:dyDescent="0.3">
      <c r="A41" s="2"/>
    </row>
    <row r="42" spans="1:6" x14ac:dyDescent="0.3">
      <c r="A42" s="2"/>
    </row>
    <row r="43" spans="1:6" x14ac:dyDescent="0.3">
      <c r="A43" s="2"/>
    </row>
    <row r="44" spans="1:6" x14ac:dyDescent="0.3">
      <c r="A44" s="2"/>
    </row>
    <row r="45" spans="1:6" x14ac:dyDescent="0.3">
      <c r="A45" s="2"/>
    </row>
    <row r="46" spans="1:6" x14ac:dyDescent="0.3">
      <c r="A46" s="2"/>
    </row>
    <row r="47" spans="1:6" x14ac:dyDescent="0.3">
      <c r="A47" s="2"/>
    </row>
    <row r="48" spans="1:6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2"/>
    </row>
    <row r="140" spans="1:1" x14ac:dyDescent="0.3">
      <c r="A140" s="2"/>
    </row>
    <row r="141" spans="1:1" x14ac:dyDescent="0.3">
      <c r="A141" s="2"/>
    </row>
    <row r="142" spans="1:1" x14ac:dyDescent="0.3">
      <c r="A142" s="2"/>
    </row>
    <row r="143" spans="1:1" x14ac:dyDescent="0.3">
      <c r="A143" s="2"/>
    </row>
    <row r="144" spans="1: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  <row r="157" spans="1:1" x14ac:dyDescent="0.3">
      <c r="A157" s="2"/>
    </row>
    <row r="158" spans="1:1" x14ac:dyDescent="0.3">
      <c r="A158" s="2"/>
    </row>
    <row r="159" spans="1:1" x14ac:dyDescent="0.3">
      <c r="A159" s="2"/>
    </row>
    <row r="160" spans="1:1" x14ac:dyDescent="0.3">
      <c r="A160" s="2"/>
    </row>
    <row r="161" spans="1:1" x14ac:dyDescent="0.3">
      <c r="A161" s="2"/>
    </row>
    <row r="162" spans="1:1" x14ac:dyDescent="0.3">
      <c r="A162" s="2"/>
    </row>
    <row r="163" spans="1:1" x14ac:dyDescent="0.3">
      <c r="A163" s="2"/>
    </row>
    <row r="164" spans="1:1" x14ac:dyDescent="0.3">
      <c r="A164" s="2"/>
    </row>
    <row r="165" spans="1:1" x14ac:dyDescent="0.3">
      <c r="A165" s="2"/>
    </row>
    <row r="166" spans="1:1" x14ac:dyDescent="0.3">
      <c r="A166" s="2"/>
    </row>
    <row r="167" spans="1:1" x14ac:dyDescent="0.3">
      <c r="A167" s="2"/>
    </row>
    <row r="168" spans="1:1" x14ac:dyDescent="0.3">
      <c r="A168" s="2"/>
    </row>
    <row r="169" spans="1:1" x14ac:dyDescent="0.3">
      <c r="A169" s="2"/>
    </row>
  </sheetData>
  <mergeCells count="6">
    <mergeCell ref="A1:F1"/>
    <mergeCell ref="A5:F5"/>
    <mergeCell ref="A9:F9"/>
    <mergeCell ref="A22:F22"/>
    <mergeCell ref="A2:F2"/>
    <mergeCell ref="E3:F3"/>
  </mergeCells>
  <pageMargins left="0" right="0" top="0" bottom="0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2025-11-07T06:28:52Z</dcterms:modified>
</cp:coreProperties>
</file>