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35" yWindow="1260" windowWidth="11430" windowHeight="1245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9" i="1" l="1"/>
  <c r="D17" i="1"/>
  <c r="D18" i="1"/>
  <c r="D19" i="1"/>
  <c r="D15" i="1"/>
  <c r="D12" i="1"/>
  <c r="D47" i="1" l="1"/>
  <c r="C46" i="1"/>
  <c r="B46" i="1"/>
  <c r="B28" i="1"/>
  <c r="D46" i="1" l="1"/>
  <c r="C28" i="1"/>
  <c r="B62" i="1" l="1"/>
  <c r="C62" i="1"/>
  <c r="D33" i="1" l="1"/>
  <c r="D34" i="1"/>
  <c r="C27" i="1"/>
  <c r="B27" i="1"/>
  <c r="B9" i="1"/>
  <c r="B77" i="1"/>
  <c r="B72" i="1"/>
  <c r="B39" i="1"/>
  <c r="B48" i="1"/>
  <c r="B51" i="1"/>
  <c r="B57" i="1"/>
  <c r="B65" i="1"/>
  <c r="B75" i="1"/>
  <c r="B83" i="1"/>
  <c r="B88" i="1"/>
  <c r="B90" i="1"/>
  <c r="B92" i="1"/>
  <c r="C39" i="1"/>
  <c r="C92" i="1"/>
  <c r="C48" i="1"/>
  <c r="D48" i="1" s="1"/>
  <c r="C51" i="1"/>
  <c r="C57" i="1"/>
  <c r="C65" i="1"/>
  <c r="C72" i="1"/>
  <c r="C75" i="1"/>
  <c r="D75" i="1" s="1"/>
  <c r="C77" i="1"/>
  <c r="D77" i="1" s="1"/>
  <c r="C83" i="1"/>
  <c r="D83" i="1" s="1"/>
  <c r="C88" i="1"/>
  <c r="D88" i="1" s="1"/>
  <c r="C90" i="1"/>
  <c r="D79" i="1"/>
  <c r="D80" i="1"/>
  <c r="D81" i="1"/>
  <c r="D82" i="1"/>
  <c r="D54" i="1"/>
  <c r="D55" i="1"/>
  <c r="D93" i="1"/>
  <c r="D91" i="1"/>
  <c r="D89" i="1"/>
  <c r="D87" i="1"/>
  <c r="D86" i="1"/>
  <c r="D85" i="1"/>
  <c r="D84" i="1"/>
  <c r="D78" i="1"/>
  <c r="D76" i="1"/>
  <c r="D74" i="1"/>
  <c r="D73" i="1"/>
  <c r="D67" i="1"/>
  <c r="D68" i="1"/>
  <c r="D71" i="1"/>
  <c r="D66" i="1"/>
  <c r="D61" i="1"/>
  <c r="D60" i="1"/>
  <c r="D59" i="1"/>
  <c r="D58" i="1"/>
  <c r="D56" i="1"/>
  <c r="D52" i="1"/>
  <c r="D50" i="1"/>
  <c r="D49" i="1"/>
  <c r="D41" i="1"/>
  <c r="D42" i="1"/>
  <c r="D44" i="1"/>
  <c r="D45" i="1"/>
  <c r="D40" i="1"/>
  <c r="D29" i="1"/>
  <c r="D30" i="1"/>
  <c r="D31" i="1"/>
  <c r="D32" i="1"/>
  <c r="D36" i="1"/>
  <c r="D28" i="1"/>
  <c r="D11" i="1"/>
  <c r="D13" i="1"/>
  <c r="D14" i="1"/>
  <c r="D16" i="1"/>
  <c r="D20" i="1"/>
  <c r="D21" i="1"/>
  <c r="D22" i="1"/>
  <c r="D23" i="1"/>
  <c r="D24" i="1"/>
  <c r="D25" i="1"/>
  <c r="D26" i="1"/>
  <c r="D10" i="1"/>
  <c r="C94" i="1" l="1"/>
  <c r="D92" i="1"/>
  <c r="D90" i="1"/>
  <c r="D65" i="1"/>
  <c r="D39" i="1"/>
  <c r="D9" i="1"/>
  <c r="D27" i="1"/>
  <c r="C37" i="1"/>
  <c r="D72" i="1"/>
  <c r="D57" i="1"/>
  <c r="D51" i="1"/>
  <c r="B94" i="1"/>
  <c r="B37" i="1"/>
  <c r="C95" i="1" l="1"/>
  <c r="D94" i="1"/>
  <c r="D37" i="1"/>
  <c r="B95" i="1"/>
  <c r="D95" i="1" l="1"/>
</calcChain>
</file>

<file path=xl/sharedStrings.xml><?xml version="1.0" encoding="utf-8"?>
<sst xmlns="http://schemas.openxmlformats.org/spreadsheetml/2006/main" count="93" uniqueCount="93">
  <si>
    <t xml:space="preserve"> И Н Ф О Р М А Ц И Я</t>
  </si>
  <si>
    <t xml:space="preserve">        (тыс.руб.)</t>
  </si>
  <si>
    <t>Наименование показателя</t>
  </si>
  <si>
    <t>Исполнено на 01 апреля</t>
  </si>
  <si>
    <t>НАЛОГОВЫЕ И НЕНАЛОГОВЫЕ ДОХОДЫ</t>
  </si>
  <si>
    <t>Налог на доходы физических лиц</t>
  </si>
  <si>
    <t>Акцизы по подакцизным товарам  ( продукции),  производимым на территории Российской Федерации</t>
  </si>
  <si>
    <t>Налог, взимаемый в связи с применением упрощённой системы налогообложения</t>
  </si>
  <si>
    <t>Единый налог на вменённый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</si>
  <si>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</si>
  <si>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</si>
  <si>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Государственная пошлина, сборы</t>
  </si>
  <si>
    <t>Доходы от использования имущества, находящегося в  государственной и муниципальной собственности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</si>
  <si>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</si>
  <si>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</si>
  <si>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</si>
  <si>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</si>
  <si>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</si>
  <si>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</si>
  <si>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</si>
  <si>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</si>
  <si>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Субсидии бюджетам субъектов Российской Федерации и муниципальных образований (межбюджетные субсидии)</t>
  </si>
  <si>
    <t xml:space="preserve">Субвенции бюджетам субъектов Российской Федерации и муниципальных образований </t>
  </si>
  <si>
    <t>Иные межбюджетные трансферты</t>
  </si>
  <si>
    <t>ПРОЧИЕ БЕЗВОЗМЕЗДНЫЕ ПОСТУПЛЕНИЯ</t>
  </si>
  <si>
    <t>ВОЗВРАТ ОСТАТКОВ СУБСИДИЙ, СУБВЕНЦИЙ И ИНЫХ МЕЖБЮДЖЕТНЫХ ТРАНСФЕРТОВ, ИМЕЮЩИХ ЦЕЛЕВОЕ НАЗНАЧЕНИЕ, ПРОШЛЫХ ЛЕТ</t>
  </si>
  <si>
    <t>ИТОГО ДОХОДОВ</t>
  </si>
  <si>
    <t>ОБЩЕГОСУДАРСТВЕННЫЕ ВОПРОСЫ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</si>
  <si>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</si>
  <si>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</si>
  <si>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</si>
  <si>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</si>
  <si>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Топливно-энергетический комплекс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</si>
  <si>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</si>
  <si>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</si>
  <si>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</si>
  <si>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</si>
  <si>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</si>
  <si>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</si>
  <si>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</si>
  <si>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</si>
  <si>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</si>
  <si>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</si>
  <si>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</si>
  <si>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</si>
  <si>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</si>
  <si>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</si>
  <si>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</si>
  <si>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 КИНЕМАТОГРАФИЯ</t>
  </si>
  <si>
    <t>Культура</t>
  </si>
  <si>
    <t>Другие вопросы в области культуры, кинематографии</t>
  </si>
  <si>
    <t>ЗДРАВООХРАНЕНИЕ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</si>
  <si>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</si>
  <si>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</si>
  <si>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</si>
  <si>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</si>
  <si>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</si>
  <si>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</si>
  <si>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</si>
  <si>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</si>
  <si>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</si>
  <si>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</si>
  <si>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</si>
  <si>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</si>
  <si>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</si>
  <si>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</si>
  <si>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>ОБСЛУЖИВАНИЕ ГОСУДАРСТВЕННОГО МУНИЦИПАЛЬНОГО ДОЛГА</t>
  </si>
  <si>
    <t>Обслуживание государственного внутреннего и муниципального долга</t>
  </si>
  <si>
    <t>Дотации на выравнивание бюджетной обеспеченности субъектов Российской Федерации и муниципальных образований</t>
  </si>
  <si>
    <t>ИТОГО РАСХОДОВ</t>
  </si>
  <si>
    <t>Результат исполнения бюджета (дефицит "-".профицит "+")</t>
  </si>
  <si>
    <t>БЕЗВОЗМЕЗДНЫЕ ПОСТУПЛЕНИЯ ОТ НЕГОСУДАРСТВЕННЫХ ОРГАНИЗАЦИЙ</t>
  </si>
  <si>
    <t>ОХРАНА ОКРУЖАЮЩЕЙ СРЕДЫ</t>
  </si>
  <si>
    <t>Сбор, удаление отходов и очистка сточных вод</t>
  </si>
  <si>
    <t>Профессиональная подготовка, переподготовка и повышение квалификации</t>
  </si>
  <si>
    <t xml:space="preserve">  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</si>
  <si>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за 2026 год в сравнении с соответствующим периодом 2025 года</t>
  </si>
  <si>
    <t>% исполнения 2026 года в сравнении с соответствующим периодом 2025 года</t>
  </si>
  <si>
    <t>Другие вопросы в области охраны окружающей среды</t>
  </si>
  <si>
    <t>НАЦИОНАЛЬНАЯ ОБОРОНА</t>
  </si>
  <si>
    <t>Мобилизационная и вневойсковая подготовка</t>
  </si>
  <si>
    <t>Туристический налог</t>
  </si>
  <si>
    <t>Налог на имущество физических лиц</t>
  </si>
  <si>
    <t>Транспортный налог</t>
  </si>
  <si>
    <t>Земельный налог</t>
  </si>
  <si>
    <t xml:space="preserve">  Судебная система</t>
  </si>
  <si>
    <t xml:space="preserve">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</si>
  <si>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
</t>
  </si>
  <si>
    <t xml:space="preserve">  Функционирование высшего должностного лица субъекта Российской Федерации и муниципального образования
</t>
  </si>
  <si>
    <t xml:space="preserve">  Обеспечение деятельности финансовых, налоговых и таможенных органов и органов финансового (финансово-бюджетного) надзора
</t>
  </si>
  <si>
    <t xml:space="preserve">  Другие общегосударственные вопросы
</t>
  </si>
  <si>
    <t xml:space="preserve">  МЕЖБЮДЖЕТНЫЕ ТРАНСФЕРТЫ ОБЩЕГО ХАРАКТЕРА БЮДЖЕТАМ БЮДЖЕТНОЙ СИСТЕМЫ РОССИЙСКОЙ ФЕДЕРАЦИИ</t>
  </si>
  <si>
    <t xml:space="preserve"> об  исполнении бюджета Таштагольского муниципального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</si>
</sst>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0">
    <xf numFmtId="0" fontId="0" fillId="0" borderId="0"/>
    <xf numFmtId="0" fontId="1" fillId="0" borderId="0"/>
    <xf numFmtId="0" fontId="8" fillId="0" borderId="0"/>
    <xf numFmtId="0" fontId="1" fillId="0" borderId="0"/>
    <xf numFmtId="0" fontId="11" fillId="0" borderId="2">
      <alignment horizontal="left" wrapText="1" indent="2"/>
    </xf>
    <xf numFmtId="0" fontId="12" fillId="0" borderId="3">
      <alignment horizontal="left" wrapText="1" indent="2"/>
    </xf>
    <xf numFmtId="49" fontId="12" fillId="0" borderId="4">
      <alignment horizontal="center"/>
    </xf>
    <xf numFmtId="0" fontId="13" fillId="0" borderId="0"/>
    <xf numFmtId="0" fontId="12" fillId="5" borderId="5"/>
    <xf numFmtId="0" fontId="12" fillId="0" borderId="5"/>
  </cellStyleXfs>
  <cellXfs count="40">
    <xf numFmtId="0" fontId="0" fillId="0" borderId="0" xfId="0"/>
    <xf numFmtId="165" fontId="4" fillId="0" borderId="1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/>
    </xf>
    <xf numFmtId="165" fontId="0" fillId="0" borderId="0" xfId="0" applyNumberFormat="1"/>
    <xf numFmtId="4" fontId="4" fillId="0" borderId="1" xfId="0" applyNumberFormat="1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4" fontId="10" fillId="4" borderId="1" xfId="0" applyNumberFormat="1" applyFont="1" applyFill="1" applyBorder="1" applyAlignment="1">
      <alignment horizontal="center" vertical="center"/>
    </xf>
    <xf numFmtId="4" fontId="4" fillId="0" borderId="1" xfId="1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 wrapText="1"/>
    </xf>
    <xf numFmtId="49" fontId="9" fillId="0" borderId="1" xfId="3" applyNumberFormat="1" applyFont="1" applyFill="1" applyBorder="1" applyAlignment="1">
      <alignment horizontal="left" vertical="top" wrapText="1"/>
    </xf>
    <xf numFmtId="49" fontId="9" fillId="0" borderId="1" xfId="3" applyNumberFormat="1" applyFont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164" fontId="7" fillId="3" borderId="1" xfId="0" applyNumberFormat="1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164" fontId="4" fillId="0" borderId="1" xfId="0" applyNumberFormat="1" applyFont="1" applyFill="1" applyBorder="1" applyAlignment="1">
      <alignment horizontal="left" vertical="top"/>
    </xf>
    <xf numFmtId="164" fontId="4" fillId="0" borderId="1" xfId="0" applyNumberFormat="1" applyFont="1" applyFill="1" applyBorder="1" applyAlignment="1">
      <alignment horizontal="left" vertical="top" wrapText="1"/>
    </xf>
    <xf numFmtId="0" fontId="4" fillId="0" borderId="1" xfId="2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164" fontId="7" fillId="3" borderId="1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49" fontId="4" fillId="2" borderId="1" xfId="0" applyNumberFormat="1" applyFont="1" applyFill="1" applyBorder="1" applyAlignment="1">
      <alignment horizontal="center" vertical="center" wrapText="1"/>
    </xf>
  </cellXfs>
  <cellStyles count="10">
    <cellStyle name="xl26" xfId="7"/>
    <cellStyle name="xl31" xfId="5"/>
    <cellStyle name="xl38" xfId="9"/>
    <cellStyle name="xl43" xfId="6"/>
    <cellStyle name="xl75" xfId="4"/>
    <cellStyle name="xl76" xfId="8"/>
    <cellStyle name="Обычный" xfId="0" builtinId="0"/>
    <cellStyle name="Обычный 2" xfId="3"/>
    <cellStyle name="Обычный 3" xfId="2"/>
    <cellStyle name="Обычный_2018-2019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5"/>
  <sheetViews>
    <sheetView tabSelected="1" workbookViewId="0">
      <selection activeCell="K6" sqref="K6"/>
    </sheetView>
  </sheetViews>
  <sheetFormatPr defaultRowHeight="15" x14ac:dyDescent="0.25"/>
  <cols>
    <col min="1" max="1" width="47.85546875" style="34" customWidth="1"/>
    <col min="2" max="2" width="14.7109375" style="19" customWidth="1"/>
    <col min="3" max="3" width="11.85546875" style="19" customWidth="1"/>
    <col min="4" max="4" width="17.28515625" style="20" customWidth="1"/>
  </cols>
  <sheetData>
    <row r="1" spans="1:6" ht="15.75" x14ac:dyDescent="0.25">
      <c r="A1" s="35" t="s">
        <v>0</v>
      </c>
      <c r="B1" s="35"/>
      <c r="C1" s="35"/>
      <c r="D1" s="35"/>
    </row>
    <row r="2" spans="1:6" ht="15.75" x14ac:dyDescent="0.25">
      <c r="A2" s="36" t="s">
        <v>92</v>
      </c>
      <c r="B2" s="36"/>
      <c r="C2" s="36"/>
      <c r="D2" s="36"/>
    </row>
    <row r="3" spans="1:6" ht="15.75" x14ac:dyDescent="0.25">
      <c r="A3" s="37" t="s">
        <v>76</v>
      </c>
      <c r="B3" s="37"/>
      <c r="C3" s="37"/>
      <c r="D3" s="37"/>
    </row>
    <row r="4" spans="1:6" x14ac:dyDescent="0.25">
      <c r="A4" s="21"/>
      <c r="B4" s="11"/>
      <c r="C4" s="12"/>
      <c r="D4" s="13" t="s">
        <v>1</v>
      </c>
    </row>
    <row r="5" spans="1:6" x14ac:dyDescent="0.25">
      <c r="A5" s="38" t="s">
        <v>2</v>
      </c>
      <c r="B5" s="39" t="s">
        <v>3</v>
      </c>
      <c r="C5" s="39"/>
      <c r="D5" s="39" t="s">
        <v>77</v>
      </c>
    </row>
    <row r="6" spans="1:6" ht="57" customHeight="1" x14ac:dyDescent="0.25">
      <c r="A6" s="38"/>
      <c r="B6" s="10">
        <v>2025</v>
      </c>
      <c r="C6" s="10">
        <v>2026</v>
      </c>
      <c r="D6" s="39"/>
    </row>
    <row r="7" spans="1:6" x14ac:dyDescent="0.25">
      <c r="A7" s="26">
        <v>1</v>
      </c>
      <c r="B7" s="10">
        <v>2</v>
      </c>
      <c r="C7" s="10">
        <v>3</v>
      </c>
      <c r="D7" s="14">
        <v>4</v>
      </c>
    </row>
    <row r="8" spans="1:6" x14ac:dyDescent="0.25">
      <c r="A8" s="22"/>
      <c r="B8" s="10"/>
      <c r="C8" s="10"/>
      <c r="D8" s="14"/>
    </row>
    <row r="9" spans="1:6" x14ac:dyDescent="0.25">
      <c r="A9" s="27" t="s">
        <v>4</v>
      </c>
      <c r="B9" s="6">
        <f>B10+B11+B13+B14+B15+B16+B20+B21+B22+B23+B24+B25+B26</f>
        <v>434549.02000000008</v>
      </c>
      <c r="C9" s="6">
        <f>C10+C11+C13+C14+C15+C16+C20+C21+C22+C23+C24+C25+C26+C12+C17+C18+C19</f>
        <v>254123.81000000003</v>
      </c>
      <c r="D9" s="2">
        <f>C9/B9*100</f>
        <v>58.479894857431738</v>
      </c>
      <c r="F9" s="4"/>
    </row>
    <row r="10" spans="1:6" x14ac:dyDescent="0.25">
      <c r="A10" s="28" t="s">
        <v>5</v>
      </c>
      <c r="B10" s="5">
        <v>102448.96000000001</v>
      </c>
      <c r="C10" s="5">
        <v>135854.32</v>
      </c>
      <c r="D10" s="1">
        <f t="shared" ref="D10:D26" si="0">C10/B10*100</f>
        <v>132.60683173357739</v>
      </c>
      <c r="F10" s="4"/>
    </row>
    <row r="11" spans="1:6" ht="25.5" x14ac:dyDescent="0.25">
      <c r="A11" s="28" t="s">
        <v>6</v>
      </c>
      <c r="B11" s="5">
        <v>5200.9399999999996</v>
      </c>
      <c r="C11" s="5">
        <v>17532.2</v>
      </c>
      <c r="D11" s="1">
        <f t="shared" si="0"/>
        <v>337.09675558649019</v>
      </c>
      <c r="F11" s="4"/>
    </row>
    <row r="12" spans="1:6" x14ac:dyDescent="0.25">
      <c r="A12" s="28" t="s">
        <v>81</v>
      </c>
      <c r="B12" s="5"/>
      <c r="C12" s="5">
        <v>6286.97</v>
      </c>
      <c r="D12" s="1" t="e">
        <f t="shared" si="0"/>
        <v>#DIV/0!</v>
      </c>
      <c r="F12" s="4"/>
    </row>
    <row r="13" spans="1:6" ht="25.5" x14ac:dyDescent="0.25">
      <c r="A13" s="28" t="s">
        <v>7</v>
      </c>
      <c r="B13" s="5">
        <v>17835.18</v>
      </c>
      <c r="C13" s="5">
        <v>14165.25</v>
      </c>
      <c r="D13" s="1">
        <f t="shared" si="0"/>
        <v>79.423084039521882</v>
      </c>
      <c r="F13" s="4"/>
    </row>
    <row r="14" spans="1:6" ht="25.5" x14ac:dyDescent="0.25">
      <c r="A14" s="28" t="s">
        <v>8</v>
      </c>
      <c r="B14" s="5">
        <v>3.07</v>
      </c>
      <c r="C14" s="5">
        <v>0.7</v>
      </c>
      <c r="D14" s="1">
        <f t="shared" si="0"/>
        <v>22.801302931596091</v>
      </c>
      <c r="F14" s="4"/>
    </row>
    <row r="15" spans="1:6" x14ac:dyDescent="0.25">
      <c r="A15" s="28" t="s">
        <v>9</v>
      </c>
      <c r="B15" s="5">
        <v>0</v>
      </c>
      <c r="C15" s="5">
        <v>4.9400000000000004</v>
      </c>
      <c r="D15" s="1" t="e">
        <f t="shared" si="0"/>
        <v>#DIV/0!</v>
      </c>
      <c r="F15" s="4"/>
    </row>
    <row r="16" spans="1:6" ht="25.5" x14ac:dyDescent="0.25">
      <c r="A16" s="28" t="s">
        <v>10</v>
      </c>
      <c r="B16" s="5">
        <v>6079.48</v>
      </c>
      <c r="C16" s="5">
        <v>690.94</v>
      </c>
      <c r="D16" s="1">
        <f t="shared" si="0"/>
        <v>11.365116753406543</v>
      </c>
      <c r="F16" s="4"/>
    </row>
    <row r="17" spans="1:6" x14ac:dyDescent="0.25">
      <c r="A17" s="28" t="s">
        <v>82</v>
      </c>
      <c r="B17" s="5">
        <v>0</v>
      </c>
      <c r="C17" s="5">
        <v>501.24</v>
      </c>
      <c r="D17" s="1" t="e">
        <f t="shared" si="0"/>
        <v>#DIV/0!</v>
      </c>
      <c r="F17" s="4"/>
    </row>
    <row r="18" spans="1:6" x14ac:dyDescent="0.25">
      <c r="A18" s="28" t="s">
        <v>83</v>
      </c>
      <c r="B18" s="5">
        <v>0</v>
      </c>
      <c r="C18" s="5">
        <v>178</v>
      </c>
      <c r="D18" s="1" t="e">
        <f t="shared" si="0"/>
        <v>#DIV/0!</v>
      </c>
      <c r="F18" s="4"/>
    </row>
    <row r="19" spans="1:6" x14ac:dyDescent="0.25">
      <c r="A19" s="28" t="s">
        <v>84</v>
      </c>
      <c r="B19" s="5">
        <v>0</v>
      </c>
      <c r="C19" s="5">
        <v>31482.720000000001</v>
      </c>
      <c r="D19" s="1" t="e">
        <f t="shared" si="0"/>
        <v>#DIV/0!</v>
      </c>
      <c r="F19" s="4"/>
    </row>
    <row r="20" spans="1:6" x14ac:dyDescent="0.25">
      <c r="A20" s="29" t="s">
        <v>11</v>
      </c>
      <c r="B20" s="5">
        <v>4675.49</v>
      </c>
      <c r="C20" s="5">
        <v>4883.82</v>
      </c>
      <c r="D20" s="1">
        <f t="shared" si="0"/>
        <v>104.45578966054893</v>
      </c>
      <c r="F20" s="4"/>
    </row>
    <row r="21" spans="1:6" ht="25.5" x14ac:dyDescent="0.25">
      <c r="A21" s="30" t="s">
        <v>12</v>
      </c>
      <c r="B21" s="5">
        <v>17281.12</v>
      </c>
      <c r="C21" s="5">
        <v>24382.5</v>
      </c>
      <c r="D21" s="1">
        <f t="shared" si="0"/>
        <v>141.09328562037646</v>
      </c>
      <c r="F21" s="4"/>
    </row>
    <row r="22" spans="1:6" x14ac:dyDescent="0.25">
      <c r="A22" s="28" t="s">
        <v>13</v>
      </c>
      <c r="B22" s="5">
        <v>115.12</v>
      </c>
      <c r="C22" s="5">
        <v>2.04</v>
      </c>
      <c r="D22" s="1">
        <f t="shared" si="0"/>
        <v>1.7720639332870047</v>
      </c>
      <c r="F22" s="4"/>
    </row>
    <row r="23" spans="1:6" ht="25.5" x14ac:dyDescent="0.25">
      <c r="A23" s="30" t="s">
        <v>14</v>
      </c>
      <c r="B23" s="5">
        <v>269178.44</v>
      </c>
      <c r="C23" s="5">
        <v>4762.43</v>
      </c>
      <c r="D23" s="1">
        <f t="shared" si="0"/>
        <v>1.7692464522790163</v>
      </c>
      <c r="F23" s="4"/>
    </row>
    <row r="24" spans="1:6" ht="25.5" x14ac:dyDescent="0.25">
      <c r="A24" s="30" t="s">
        <v>15</v>
      </c>
      <c r="B24" s="5">
        <v>11424.58</v>
      </c>
      <c r="C24" s="5">
        <v>12598.21</v>
      </c>
      <c r="D24" s="1">
        <f t="shared" si="0"/>
        <v>110.2728502929648</v>
      </c>
      <c r="F24" s="4"/>
    </row>
    <row r="25" spans="1:6" x14ac:dyDescent="0.25">
      <c r="A25" s="30" t="s">
        <v>16</v>
      </c>
      <c r="B25" s="5">
        <v>207.34</v>
      </c>
      <c r="C25" s="5">
        <v>197.16</v>
      </c>
      <c r="D25" s="1">
        <f t="shared" si="0"/>
        <v>95.090190026044169</v>
      </c>
      <c r="F25" s="4"/>
    </row>
    <row r="26" spans="1:6" x14ac:dyDescent="0.25">
      <c r="A26" s="30" t="s">
        <v>17</v>
      </c>
      <c r="B26" s="5">
        <v>99.3</v>
      </c>
      <c r="C26" s="5">
        <v>600.37</v>
      </c>
      <c r="D26" s="1">
        <f t="shared" si="0"/>
        <v>604.60221550855988</v>
      </c>
      <c r="F26" s="4"/>
    </row>
    <row r="27" spans="1:6" x14ac:dyDescent="0.25">
      <c r="A27" s="27" t="s">
        <v>18</v>
      </c>
      <c r="B27" s="6">
        <f>B28+B34+B35+B36+B33</f>
        <v>348552.58</v>
      </c>
      <c r="C27" s="6">
        <f>C28+C34+C35+C36+C33</f>
        <v>744586.9</v>
      </c>
      <c r="D27" s="2">
        <f>C27/B27*100</f>
        <v>213.62254727823276</v>
      </c>
      <c r="F27" s="4"/>
    </row>
    <row r="28" spans="1:6" ht="38.25" x14ac:dyDescent="0.25">
      <c r="A28" s="31" t="s">
        <v>19</v>
      </c>
      <c r="B28" s="8">
        <f>B29+B30+B31+B32</f>
        <v>611695.62</v>
      </c>
      <c r="C28" s="8">
        <f>C29+C30+C31+C32</f>
        <v>736525.52</v>
      </c>
      <c r="D28" s="1">
        <f>C28/B28*100</f>
        <v>120.40719206065265</v>
      </c>
      <c r="F28" s="4"/>
    </row>
    <row r="29" spans="1:6" ht="25.5" x14ac:dyDescent="0.25">
      <c r="A29" s="28" t="s">
        <v>20</v>
      </c>
      <c r="B29" s="5">
        <v>174670.4</v>
      </c>
      <c r="C29" s="5">
        <v>268749.59999999998</v>
      </c>
      <c r="D29" s="1">
        <f t="shared" ref="D29:D36" si="1">C29/B29*100</f>
        <v>153.86098617739466</v>
      </c>
      <c r="F29" s="4"/>
    </row>
    <row r="30" spans="1:6" ht="38.25" x14ac:dyDescent="0.25">
      <c r="A30" s="28" t="s">
        <v>21</v>
      </c>
      <c r="B30" s="5">
        <v>25796.05</v>
      </c>
      <c r="C30" s="5">
        <v>19764.38</v>
      </c>
      <c r="D30" s="1">
        <f t="shared" si="1"/>
        <v>76.617854283892299</v>
      </c>
      <c r="F30" s="4"/>
    </row>
    <row r="31" spans="1:6" ht="25.5" x14ac:dyDescent="0.25">
      <c r="A31" s="28" t="s">
        <v>22</v>
      </c>
      <c r="B31" s="5">
        <v>361898.05</v>
      </c>
      <c r="C31" s="5">
        <v>431739.54</v>
      </c>
      <c r="D31" s="1">
        <f t="shared" si="1"/>
        <v>119.29866436141339</v>
      </c>
      <c r="F31" s="4"/>
    </row>
    <row r="32" spans="1:6" x14ac:dyDescent="0.25">
      <c r="A32" s="28" t="s">
        <v>23</v>
      </c>
      <c r="B32" s="5">
        <v>49331.12</v>
      </c>
      <c r="C32" s="5">
        <v>16272</v>
      </c>
      <c r="D32" s="1">
        <f t="shared" si="1"/>
        <v>32.985263663180561</v>
      </c>
      <c r="F32" s="4"/>
    </row>
    <row r="33" spans="1:6" ht="30" customHeight="1" x14ac:dyDescent="0.25">
      <c r="A33" s="28" t="s">
        <v>71</v>
      </c>
      <c r="B33" s="5">
        <v>355.15</v>
      </c>
      <c r="C33" s="5">
        <v>0</v>
      </c>
      <c r="D33" s="1">
        <f t="shared" si="1"/>
        <v>0</v>
      </c>
      <c r="F33" s="4"/>
    </row>
    <row r="34" spans="1:6" x14ac:dyDescent="0.25">
      <c r="A34" s="31" t="s">
        <v>24</v>
      </c>
      <c r="B34" s="5">
        <v>2494.2600000000002</v>
      </c>
      <c r="C34" s="5">
        <v>8061.38</v>
      </c>
      <c r="D34" s="1">
        <f t="shared" si="1"/>
        <v>323.19726091105173</v>
      </c>
      <c r="F34" s="4"/>
    </row>
    <row r="35" spans="1:6" ht="96" hidden="1" customHeight="1" x14ac:dyDescent="0.25">
      <c r="A35" s="32" t="s">
        <v>75</v>
      </c>
      <c r="B35" s="5">
        <v>0</v>
      </c>
      <c r="C35" s="5">
        <v>0</v>
      </c>
      <c r="D35" s="1">
        <v>0</v>
      </c>
      <c r="F35" s="4"/>
    </row>
    <row r="36" spans="1:6" ht="38.25" x14ac:dyDescent="0.25">
      <c r="A36" s="31" t="s">
        <v>25</v>
      </c>
      <c r="B36" s="5">
        <v>-265992.45</v>
      </c>
      <c r="C36" s="5">
        <v>0</v>
      </c>
      <c r="D36" s="1">
        <f t="shared" si="1"/>
        <v>0</v>
      </c>
      <c r="F36" s="4"/>
    </row>
    <row r="37" spans="1:6" x14ac:dyDescent="0.25">
      <c r="A37" s="25" t="s">
        <v>26</v>
      </c>
      <c r="B37" s="7">
        <f>B9+B27</f>
        <v>783101.60000000009</v>
      </c>
      <c r="C37" s="9">
        <f>C9+C27</f>
        <v>998710.71000000008</v>
      </c>
      <c r="D37" s="3">
        <f>C37/B37*100</f>
        <v>127.53271223044365</v>
      </c>
      <c r="F37" s="4"/>
    </row>
    <row r="38" spans="1:6" x14ac:dyDescent="0.25">
      <c r="A38" s="22"/>
      <c r="B38" s="15"/>
      <c r="C38" s="16"/>
      <c r="D38" s="17"/>
      <c r="F38" s="4"/>
    </row>
    <row r="39" spans="1:6" x14ac:dyDescent="0.25">
      <c r="A39" s="27" t="s">
        <v>27</v>
      </c>
      <c r="B39" s="6">
        <f>B40+B41+B42+B43+B44+B45</f>
        <v>36386.19</v>
      </c>
      <c r="C39" s="6">
        <f>C40+C41+C42+C43+C44+C45</f>
        <v>62505.06</v>
      </c>
      <c r="D39" s="18">
        <f>C39/B39*100</f>
        <v>171.78237127877361</v>
      </c>
      <c r="F39" s="4"/>
    </row>
    <row r="40" spans="1:6" ht="28.9" customHeight="1" x14ac:dyDescent="0.25">
      <c r="A40" s="23" t="s">
        <v>88</v>
      </c>
      <c r="B40" s="5">
        <v>1137.03</v>
      </c>
      <c r="C40" s="5">
        <v>1878.9</v>
      </c>
      <c r="D40" s="1">
        <f>C40/B40*100</f>
        <v>165.24629956993221</v>
      </c>
      <c r="F40" s="4"/>
    </row>
    <row r="41" spans="1:6" ht="42" customHeight="1" x14ac:dyDescent="0.25">
      <c r="A41" s="23" t="s">
        <v>87</v>
      </c>
      <c r="B41" s="5">
        <v>1300.68</v>
      </c>
      <c r="C41" s="5">
        <v>1180.22</v>
      </c>
      <c r="D41" s="1">
        <f t="shared" ref="D41:D48" si="2">C41/B41*100</f>
        <v>90.738690531106798</v>
      </c>
      <c r="F41" s="4"/>
    </row>
    <row r="42" spans="1:6" ht="41.45" customHeight="1" x14ac:dyDescent="0.25">
      <c r="A42" s="23" t="s">
        <v>86</v>
      </c>
      <c r="B42" s="5">
        <v>19925.43</v>
      </c>
      <c r="C42" s="5">
        <v>33609.5</v>
      </c>
      <c r="D42" s="1">
        <f t="shared" si="2"/>
        <v>168.67640999466511</v>
      </c>
      <c r="F42" s="4"/>
    </row>
    <row r="43" spans="1:6" x14ac:dyDescent="0.25">
      <c r="A43" s="23" t="s">
        <v>85</v>
      </c>
      <c r="B43" s="5">
        <v>0</v>
      </c>
      <c r="C43" s="5">
        <v>0</v>
      </c>
      <c r="D43" s="1">
        <v>0</v>
      </c>
      <c r="F43" s="4"/>
    </row>
    <row r="44" spans="1:6" ht="43.15" customHeight="1" x14ac:dyDescent="0.25">
      <c r="A44" s="23" t="s">
        <v>89</v>
      </c>
      <c r="B44" s="5">
        <v>4916.0600000000004</v>
      </c>
      <c r="C44" s="5">
        <v>5366.74</v>
      </c>
      <c r="D44" s="1">
        <f t="shared" si="2"/>
        <v>109.16750405812783</v>
      </c>
      <c r="F44" s="4"/>
    </row>
    <row r="45" spans="1:6" ht="15.6" customHeight="1" x14ac:dyDescent="0.25">
      <c r="A45" s="23" t="s">
        <v>90</v>
      </c>
      <c r="B45" s="5">
        <v>9106.99</v>
      </c>
      <c r="C45" s="5">
        <v>20469.7</v>
      </c>
      <c r="D45" s="1">
        <f t="shared" si="2"/>
        <v>224.76910592852306</v>
      </c>
      <c r="F45" s="4"/>
    </row>
    <row r="46" spans="1:6" x14ac:dyDescent="0.25">
      <c r="A46" s="33" t="s">
        <v>79</v>
      </c>
      <c r="B46" s="6">
        <f>B47</f>
        <v>0</v>
      </c>
      <c r="C46" s="6">
        <f>C47</f>
        <v>347.55</v>
      </c>
      <c r="D46" s="6" t="e">
        <f t="shared" si="2"/>
        <v>#DIV/0!</v>
      </c>
      <c r="F46" s="4"/>
    </row>
    <row r="47" spans="1:6" x14ac:dyDescent="0.25">
      <c r="A47" s="23" t="s">
        <v>80</v>
      </c>
      <c r="B47" s="5">
        <v>0</v>
      </c>
      <c r="C47" s="5">
        <v>347.55</v>
      </c>
      <c r="D47" s="1" t="e">
        <f t="shared" si="2"/>
        <v>#DIV/0!</v>
      </c>
      <c r="F47" s="4"/>
    </row>
    <row r="48" spans="1:6" ht="25.5" x14ac:dyDescent="0.25">
      <c r="A48" s="33" t="s">
        <v>28</v>
      </c>
      <c r="B48" s="6">
        <f>SUM(B49:B50)</f>
        <v>20245.900000000001</v>
      </c>
      <c r="C48" s="6">
        <f>SUM(C49:C50)</f>
        <v>3261.5</v>
      </c>
      <c r="D48" s="6">
        <f t="shared" si="2"/>
        <v>16.109434502788218</v>
      </c>
      <c r="F48" s="4"/>
    </row>
    <row r="49" spans="1:6" ht="38.25" x14ac:dyDescent="0.25">
      <c r="A49" s="23" t="s">
        <v>29</v>
      </c>
      <c r="B49" s="5">
        <v>2929.24</v>
      </c>
      <c r="C49" s="5">
        <v>2749.1</v>
      </c>
      <c r="D49" s="1">
        <f t="shared" ref="D49:D51" si="3">C49/B49*100</f>
        <v>93.850281984405513</v>
      </c>
      <c r="F49" s="4"/>
    </row>
    <row r="50" spans="1:6" ht="25.5" x14ac:dyDescent="0.25">
      <c r="A50" s="23" t="s">
        <v>30</v>
      </c>
      <c r="B50" s="5">
        <v>17316.66</v>
      </c>
      <c r="C50" s="5">
        <v>512.4</v>
      </c>
      <c r="D50" s="1">
        <f t="shared" si="3"/>
        <v>2.9590001767084413</v>
      </c>
      <c r="F50" s="4"/>
    </row>
    <row r="51" spans="1:6" x14ac:dyDescent="0.25">
      <c r="A51" s="33" t="s">
        <v>31</v>
      </c>
      <c r="B51" s="6">
        <f>SUM(B52:B56)</f>
        <v>118200.02999999998</v>
      </c>
      <c r="C51" s="6">
        <f>SUM(C52:C56)</f>
        <v>208176.42</v>
      </c>
      <c r="D51" s="18">
        <f t="shared" si="3"/>
        <v>176.12213804006652</v>
      </c>
      <c r="F51" s="4"/>
    </row>
    <row r="52" spans="1:6" x14ac:dyDescent="0.25">
      <c r="A52" s="23" t="s">
        <v>32</v>
      </c>
      <c r="B52" s="5">
        <v>87566.31</v>
      </c>
      <c r="C52" s="5">
        <v>158416.07</v>
      </c>
      <c r="D52" s="1">
        <f t="shared" ref="D52:D56" si="4">C52/B52*100</f>
        <v>180.90983849839054</v>
      </c>
      <c r="F52" s="4"/>
    </row>
    <row r="53" spans="1:6" x14ac:dyDescent="0.25">
      <c r="A53" s="23" t="s">
        <v>33</v>
      </c>
      <c r="B53" s="5">
        <v>5</v>
      </c>
      <c r="C53" s="5">
        <v>5</v>
      </c>
      <c r="D53" s="1">
        <v>0</v>
      </c>
      <c r="F53" s="4"/>
    </row>
    <row r="54" spans="1:6" x14ac:dyDescent="0.25">
      <c r="A54" s="23" t="s">
        <v>34</v>
      </c>
      <c r="B54" s="5">
        <v>1048.26</v>
      </c>
      <c r="C54" s="5">
        <v>701.92</v>
      </c>
      <c r="D54" s="1">
        <f t="shared" si="4"/>
        <v>66.960486902104435</v>
      </c>
      <c r="F54" s="4"/>
    </row>
    <row r="55" spans="1:6" x14ac:dyDescent="0.25">
      <c r="A55" s="23" t="s">
        <v>35</v>
      </c>
      <c r="B55" s="5">
        <v>26754.32</v>
      </c>
      <c r="C55" s="5">
        <v>46814.83</v>
      </c>
      <c r="D55" s="1">
        <f t="shared" si="4"/>
        <v>174.98045175508105</v>
      </c>
      <c r="F55" s="4"/>
    </row>
    <row r="56" spans="1:6" x14ac:dyDescent="0.25">
      <c r="A56" s="23" t="s">
        <v>36</v>
      </c>
      <c r="B56" s="5">
        <v>2826.14</v>
      </c>
      <c r="C56" s="5">
        <v>2238.6</v>
      </c>
      <c r="D56" s="1">
        <f t="shared" si="4"/>
        <v>79.21051327959691</v>
      </c>
      <c r="F56" s="4"/>
    </row>
    <row r="57" spans="1:6" x14ac:dyDescent="0.25">
      <c r="A57" s="33" t="s">
        <v>37</v>
      </c>
      <c r="B57" s="6">
        <f>SUM(B58:B61)</f>
        <v>12556.449999999999</v>
      </c>
      <c r="C57" s="6">
        <f>SUM(C58:C61)</f>
        <v>43626.170000000006</v>
      </c>
      <c r="D57" s="18">
        <f>C57/B57*100</f>
        <v>347.44031951706103</v>
      </c>
      <c r="F57" s="4"/>
    </row>
    <row r="58" spans="1:6" x14ac:dyDescent="0.25">
      <c r="A58" s="23" t="s">
        <v>38</v>
      </c>
      <c r="B58" s="5">
        <v>3083.16</v>
      </c>
      <c r="C58" s="5">
        <v>10</v>
      </c>
      <c r="D58" s="1">
        <f>C58/B58*100</f>
        <v>0.32434255763567255</v>
      </c>
      <c r="F58" s="4"/>
    </row>
    <row r="59" spans="1:6" x14ac:dyDescent="0.25">
      <c r="A59" s="23" t="s">
        <v>39</v>
      </c>
      <c r="B59" s="5">
        <v>510.46</v>
      </c>
      <c r="C59" s="5">
        <v>18300.45</v>
      </c>
      <c r="D59" s="1">
        <f t="shared" ref="D59:D61" si="5">C59/B59*100</f>
        <v>3585.0899188966814</v>
      </c>
      <c r="F59" s="4"/>
    </row>
    <row r="60" spans="1:6" x14ac:dyDescent="0.25">
      <c r="A60" s="23" t="s">
        <v>40</v>
      </c>
      <c r="B60" s="5">
        <v>7219</v>
      </c>
      <c r="C60" s="5">
        <v>23700.06</v>
      </c>
      <c r="D60" s="1">
        <f t="shared" si="5"/>
        <v>328.30114974373186</v>
      </c>
      <c r="F60" s="4"/>
    </row>
    <row r="61" spans="1:6" ht="25.5" x14ac:dyDescent="0.25">
      <c r="A61" s="23" t="s">
        <v>41</v>
      </c>
      <c r="B61" s="5">
        <v>1743.83</v>
      </c>
      <c r="C61" s="5">
        <v>1615.66</v>
      </c>
      <c r="D61" s="1">
        <f t="shared" si="5"/>
        <v>92.650086304284258</v>
      </c>
      <c r="F61" s="4"/>
    </row>
    <row r="62" spans="1:6" x14ac:dyDescent="0.25">
      <c r="A62" s="33" t="s">
        <v>72</v>
      </c>
      <c r="B62" s="6">
        <f>B63+B64</f>
        <v>3779.96</v>
      </c>
      <c r="C62" s="6">
        <f>C63+C64</f>
        <v>76.430000000000007</v>
      </c>
      <c r="D62" s="18">
        <v>0</v>
      </c>
      <c r="F62" s="4"/>
    </row>
    <row r="63" spans="1:6" ht="13.9" customHeight="1" x14ac:dyDescent="0.25">
      <c r="A63" s="23" t="s">
        <v>73</v>
      </c>
      <c r="B63" s="5">
        <v>1920</v>
      </c>
      <c r="C63" s="5">
        <v>0</v>
      </c>
      <c r="D63" s="1">
        <v>0</v>
      </c>
      <c r="F63" s="4"/>
    </row>
    <row r="64" spans="1:6" ht="13.9" customHeight="1" x14ac:dyDescent="0.25">
      <c r="A64" s="23" t="s">
        <v>78</v>
      </c>
      <c r="B64" s="5">
        <v>1859.96</v>
      </c>
      <c r="C64" s="5">
        <v>76.430000000000007</v>
      </c>
      <c r="D64" s="1">
        <v>0</v>
      </c>
      <c r="F64" s="4"/>
    </row>
    <row r="65" spans="1:6" x14ac:dyDescent="0.25">
      <c r="A65" s="33" t="s">
        <v>42</v>
      </c>
      <c r="B65" s="6">
        <f>SUM(B66:B71)</f>
        <v>400322.87000000005</v>
      </c>
      <c r="C65" s="6">
        <f>SUM(C66:C71)</f>
        <v>495108.15</v>
      </c>
      <c r="D65" s="18">
        <f>C65/B65*100</f>
        <v>123.67720834935061</v>
      </c>
      <c r="F65" s="4"/>
    </row>
    <row r="66" spans="1:6" x14ac:dyDescent="0.25">
      <c r="A66" s="23" t="s">
        <v>43</v>
      </c>
      <c r="B66" s="5">
        <v>136399.78</v>
      </c>
      <c r="C66" s="5">
        <v>169459.78</v>
      </c>
      <c r="D66" s="1">
        <f>C66/B66*100</f>
        <v>124.23757574975561</v>
      </c>
      <c r="F66" s="4"/>
    </row>
    <row r="67" spans="1:6" x14ac:dyDescent="0.25">
      <c r="A67" s="23" t="s">
        <v>44</v>
      </c>
      <c r="B67" s="5">
        <v>183117.57</v>
      </c>
      <c r="C67" s="5">
        <v>236387.27</v>
      </c>
      <c r="D67" s="1">
        <f t="shared" ref="D67:D89" si="6">C67/B67*100</f>
        <v>129.09043626998761</v>
      </c>
      <c r="F67" s="4"/>
    </row>
    <row r="68" spans="1:6" x14ac:dyDescent="0.25">
      <c r="A68" s="23" t="s">
        <v>45</v>
      </c>
      <c r="B68" s="5">
        <v>38170.53</v>
      </c>
      <c r="C68" s="5">
        <v>45509.95</v>
      </c>
      <c r="D68" s="1">
        <f t="shared" si="6"/>
        <v>119.22797508968306</v>
      </c>
      <c r="F68" s="4"/>
    </row>
    <row r="69" spans="1:6" ht="25.5" x14ac:dyDescent="0.25">
      <c r="A69" s="23" t="s">
        <v>74</v>
      </c>
      <c r="B69" s="5">
        <v>21.4</v>
      </c>
      <c r="C69" s="5">
        <v>0</v>
      </c>
      <c r="D69" s="1">
        <v>0</v>
      </c>
      <c r="F69" s="4"/>
    </row>
    <row r="70" spans="1:6" x14ac:dyDescent="0.25">
      <c r="A70" s="23" t="s">
        <v>46</v>
      </c>
      <c r="B70" s="5">
        <v>67.209999999999994</v>
      </c>
      <c r="C70" s="5">
        <v>0</v>
      </c>
      <c r="D70" s="1">
        <v>0</v>
      </c>
      <c r="F70" s="4"/>
    </row>
    <row r="71" spans="1:6" x14ac:dyDescent="0.25">
      <c r="A71" s="23" t="s">
        <v>47</v>
      </c>
      <c r="B71" s="5">
        <v>42546.38</v>
      </c>
      <c r="C71" s="5">
        <v>43751.15</v>
      </c>
      <c r="D71" s="1">
        <f t="shared" si="6"/>
        <v>102.83166276425868</v>
      </c>
      <c r="F71" s="4"/>
    </row>
    <row r="72" spans="1:6" x14ac:dyDescent="0.25">
      <c r="A72" s="33" t="s">
        <v>48</v>
      </c>
      <c r="B72" s="6">
        <f>SUM(B73:B74)</f>
        <v>55757.14</v>
      </c>
      <c r="C72" s="6">
        <f>SUM(C73:C74)</f>
        <v>72232.209999999992</v>
      </c>
      <c r="D72" s="18">
        <f>C72/B72*100</f>
        <v>129.54791081465081</v>
      </c>
      <c r="F72" s="4"/>
    </row>
    <row r="73" spans="1:6" x14ac:dyDescent="0.25">
      <c r="A73" s="23" t="s">
        <v>49</v>
      </c>
      <c r="B73" s="5">
        <v>54004.6</v>
      </c>
      <c r="C73" s="5">
        <v>70192.259999999995</v>
      </c>
      <c r="D73" s="1">
        <f t="shared" si="6"/>
        <v>129.97459475674293</v>
      </c>
      <c r="F73" s="4"/>
    </row>
    <row r="74" spans="1:6" x14ac:dyDescent="0.25">
      <c r="A74" s="23" t="s">
        <v>50</v>
      </c>
      <c r="B74" s="5">
        <v>1752.54</v>
      </c>
      <c r="C74" s="5">
        <v>2039.95</v>
      </c>
      <c r="D74" s="1">
        <f t="shared" si="6"/>
        <v>116.39962568614696</v>
      </c>
      <c r="F74" s="4"/>
    </row>
    <row r="75" spans="1:6" x14ac:dyDescent="0.25">
      <c r="A75" s="33" t="s">
        <v>51</v>
      </c>
      <c r="B75" s="6">
        <f>SUM(B76)</f>
        <v>0</v>
      </c>
      <c r="C75" s="6">
        <f>SUM(C76)</f>
        <v>0</v>
      </c>
      <c r="D75" s="18" t="e">
        <f t="shared" ref="D75:D88" si="7">C75/B76*100</f>
        <v>#DIV/0!</v>
      </c>
      <c r="F75" s="4"/>
    </row>
    <row r="76" spans="1:6" x14ac:dyDescent="0.25">
      <c r="A76" s="24" t="s">
        <v>52</v>
      </c>
      <c r="B76" s="5">
        <v>0</v>
      </c>
      <c r="C76" s="5">
        <v>0</v>
      </c>
      <c r="D76" s="1" t="e">
        <f t="shared" si="6"/>
        <v>#DIV/0!</v>
      </c>
      <c r="F76" s="4"/>
    </row>
    <row r="77" spans="1:6" x14ac:dyDescent="0.25">
      <c r="A77" s="33" t="s">
        <v>53</v>
      </c>
      <c r="B77" s="6">
        <f>SUM(B78:B82)</f>
        <v>83858.87</v>
      </c>
      <c r="C77" s="6">
        <f>SUM(C78:C82)</f>
        <v>74631.5</v>
      </c>
      <c r="D77" s="18">
        <f>C77/B77*100</f>
        <v>88.996548606009128</v>
      </c>
      <c r="F77" s="4"/>
    </row>
    <row r="78" spans="1:6" x14ac:dyDescent="0.25">
      <c r="A78" s="24" t="s">
        <v>54</v>
      </c>
      <c r="B78" s="5">
        <v>2368.67</v>
      </c>
      <c r="C78" s="5">
        <v>3195.24</v>
      </c>
      <c r="D78" s="1">
        <f t="shared" si="6"/>
        <v>134.89595426969564</v>
      </c>
      <c r="F78" s="4"/>
    </row>
    <row r="79" spans="1:6" x14ac:dyDescent="0.25">
      <c r="A79" s="24" t="s">
        <v>55</v>
      </c>
      <c r="B79" s="5">
        <v>42261.61</v>
      </c>
      <c r="C79" s="5">
        <v>36228.47</v>
      </c>
      <c r="D79" s="1">
        <f t="shared" si="6"/>
        <v>85.7243015587906</v>
      </c>
    </row>
    <row r="80" spans="1:6" x14ac:dyDescent="0.25">
      <c r="A80" s="24" t="s">
        <v>56</v>
      </c>
      <c r="B80" s="5">
        <v>9204.23</v>
      </c>
      <c r="C80" s="5">
        <v>7369.85</v>
      </c>
      <c r="D80" s="1">
        <f t="shared" si="6"/>
        <v>80.070250308825408</v>
      </c>
      <c r="F80" s="4"/>
    </row>
    <row r="81" spans="1:6" x14ac:dyDescent="0.25">
      <c r="A81" s="24" t="s">
        <v>57</v>
      </c>
      <c r="B81" s="5">
        <v>18227.36</v>
      </c>
      <c r="C81" s="5">
        <v>16986.28</v>
      </c>
      <c r="D81" s="1">
        <f t="shared" si="6"/>
        <v>93.191114895409967</v>
      </c>
      <c r="F81" s="4"/>
    </row>
    <row r="82" spans="1:6" x14ac:dyDescent="0.25">
      <c r="A82" s="24" t="s">
        <v>58</v>
      </c>
      <c r="B82" s="5">
        <v>11797</v>
      </c>
      <c r="C82" s="5">
        <v>10851.66</v>
      </c>
      <c r="D82" s="1">
        <f t="shared" si="6"/>
        <v>91.986606764431627</v>
      </c>
      <c r="F82" s="4"/>
    </row>
    <row r="83" spans="1:6" x14ac:dyDescent="0.25">
      <c r="A83" s="33" t="s">
        <v>59</v>
      </c>
      <c r="B83" s="6">
        <f>SUM(B84:B87)</f>
        <v>50146.38</v>
      </c>
      <c r="C83" s="6">
        <f>SUM(C84:C87)</f>
        <v>62928.34</v>
      </c>
      <c r="D83" s="18">
        <f>C83/B83*100</f>
        <v>125.48929753254372</v>
      </c>
      <c r="F83" s="4"/>
    </row>
    <row r="84" spans="1:6" x14ac:dyDescent="0.25">
      <c r="A84" s="24" t="s">
        <v>60</v>
      </c>
      <c r="B84" s="5">
        <v>16174.4</v>
      </c>
      <c r="C84" s="5">
        <v>26369.29</v>
      </c>
      <c r="D84" s="1">
        <f t="shared" si="6"/>
        <v>163.03102433475124</v>
      </c>
      <c r="F84" s="4"/>
    </row>
    <row r="85" spans="1:6" x14ac:dyDescent="0.25">
      <c r="A85" s="24" t="s">
        <v>61</v>
      </c>
      <c r="B85" s="5">
        <v>18100.5</v>
      </c>
      <c r="C85" s="5">
        <v>18009.43</v>
      </c>
      <c r="D85" s="1">
        <f t="shared" si="6"/>
        <v>99.496864727493715</v>
      </c>
      <c r="F85" s="4"/>
    </row>
    <row r="86" spans="1:6" x14ac:dyDescent="0.25">
      <c r="A86" s="24" t="s">
        <v>62</v>
      </c>
      <c r="B86" s="5">
        <v>13929.03</v>
      </c>
      <c r="C86" s="5">
        <v>16239.45</v>
      </c>
      <c r="D86" s="1">
        <f t="shared" si="6"/>
        <v>116.5870846713662</v>
      </c>
      <c r="F86" s="4"/>
    </row>
    <row r="87" spans="1:6" ht="25.5" x14ac:dyDescent="0.25">
      <c r="A87" s="24" t="s">
        <v>63</v>
      </c>
      <c r="B87" s="5">
        <v>1942.45</v>
      </c>
      <c r="C87" s="5">
        <v>2310.17</v>
      </c>
      <c r="D87" s="1">
        <f t="shared" si="6"/>
        <v>118.93073180776854</v>
      </c>
      <c r="F87" s="4"/>
    </row>
    <row r="88" spans="1:6" x14ac:dyDescent="0.25">
      <c r="A88" s="33" t="s">
        <v>64</v>
      </c>
      <c r="B88" s="6">
        <f>B89</f>
        <v>649</v>
      </c>
      <c r="C88" s="6">
        <f>C89</f>
        <v>704.2</v>
      </c>
      <c r="D88" s="18">
        <f t="shared" si="7"/>
        <v>108.50539291217258</v>
      </c>
      <c r="F88" s="4"/>
    </row>
    <row r="89" spans="1:6" x14ac:dyDescent="0.25">
      <c r="A89" s="24" t="s">
        <v>65</v>
      </c>
      <c r="B89" s="5">
        <v>649</v>
      </c>
      <c r="C89" s="5">
        <v>704.2</v>
      </c>
      <c r="D89" s="1">
        <f t="shared" si="6"/>
        <v>108.50539291217258</v>
      </c>
      <c r="F89" s="4"/>
    </row>
    <row r="90" spans="1:6" ht="25.5" x14ac:dyDescent="0.25">
      <c r="A90" s="33" t="s">
        <v>66</v>
      </c>
      <c r="B90" s="6">
        <f>B91</f>
        <v>1.34</v>
      </c>
      <c r="C90" s="6">
        <f>C91</f>
        <v>1.17</v>
      </c>
      <c r="D90" s="18">
        <f t="shared" ref="D90:D95" si="8">C90/B90*100</f>
        <v>87.313432835820876</v>
      </c>
      <c r="F90" s="4"/>
    </row>
    <row r="91" spans="1:6" ht="25.5" x14ac:dyDescent="0.25">
      <c r="A91" s="24" t="s">
        <v>67</v>
      </c>
      <c r="B91" s="5">
        <v>1.34</v>
      </c>
      <c r="C91" s="5">
        <v>1.17</v>
      </c>
      <c r="D91" s="1">
        <f t="shared" si="8"/>
        <v>87.313432835820876</v>
      </c>
      <c r="F91" s="4"/>
    </row>
    <row r="92" spans="1:6" ht="38.25" x14ac:dyDescent="0.25">
      <c r="A92" s="33" t="s">
        <v>91</v>
      </c>
      <c r="B92" s="6">
        <f>B93</f>
        <v>6427.5</v>
      </c>
      <c r="C92" s="6">
        <f>C93</f>
        <v>0</v>
      </c>
      <c r="D92" s="18">
        <f t="shared" si="8"/>
        <v>0</v>
      </c>
      <c r="F92" s="4"/>
    </row>
    <row r="93" spans="1:6" ht="38.25" x14ac:dyDescent="0.25">
      <c r="A93" s="24" t="s">
        <v>68</v>
      </c>
      <c r="B93" s="5">
        <v>6427.5</v>
      </c>
      <c r="C93" s="5">
        <v>0</v>
      </c>
      <c r="D93" s="1">
        <f t="shared" si="8"/>
        <v>0</v>
      </c>
      <c r="F93" s="4"/>
    </row>
    <row r="94" spans="1:6" x14ac:dyDescent="0.25">
      <c r="A94" s="25" t="s">
        <v>69</v>
      </c>
      <c r="B94" s="7">
        <f>B39+B48+B51+B57+B65+B72+B75+B77+B83+B88+B90+B92+B62</f>
        <v>788331.63</v>
      </c>
      <c r="C94" s="9">
        <f>C39+C48+C51+C57+C65+C72+C75+C77+C83+C88+C90+C92+C62+C46</f>
        <v>1023598.7000000001</v>
      </c>
      <c r="D94" s="3">
        <f t="shared" si="8"/>
        <v>129.84366744234276</v>
      </c>
      <c r="F94" s="4"/>
    </row>
    <row r="95" spans="1:6" ht="25.5" x14ac:dyDescent="0.25">
      <c r="A95" s="28" t="s">
        <v>70</v>
      </c>
      <c r="B95" s="5">
        <f>B37-B94</f>
        <v>-5230.0299999999115</v>
      </c>
      <c r="C95" s="5">
        <f>C37-C94</f>
        <v>-24887.989999999991</v>
      </c>
      <c r="D95" s="1">
        <f t="shared" si="8"/>
        <v>475.86706003599238</v>
      </c>
    </row>
  </sheetData>
  <mergeCells count="6">
    <mergeCell ref="A1:D1"/>
    <mergeCell ref="A2:D2"/>
    <mergeCell ref="A3:D3"/>
    <mergeCell ref="A5:A6"/>
    <mergeCell ref="B5:C5"/>
    <mergeCell ref="D5:D6"/>
  </mergeCells>
  <pageMargins left="0.7" right="0.7" top="0.75" bottom="0.75" header="0.3" footer="0.3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2026-04-10T05:29:19Z</dcterms:modified>
</cp:coreProperties>
</file>