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900" yWindow="336" windowWidth="12120" windowHeight="12516"/>
  </bookViews>
  <sheets>
    <sheet name="Лист1" sheetId="1" r:id="rId1"/>
    <sheet name="Лист2" sheetId="2" r:id="rId2"/>
    <sheet name="Лист3" sheetId="3" r:id="rId3"/>
  </sheets>
  <calcPr calcId="145621" iterateDelta="1E-4"/>
</workbook>
</file>

<file path=xl/calcChain.xml><?xml version="1.0" encoding="utf-8"?>
<calcChain xmlns="http://schemas.openxmlformats.org/spreadsheetml/2006/main">
  <c r="B94" i="1" l="1"/>
  <c r="C94" i="1" l="1"/>
  <c r="B89" i="1"/>
  <c r="D91" i="1"/>
  <c r="C51" i="1"/>
  <c r="B51" i="1"/>
  <c r="D54" i="1"/>
  <c r="B47" i="1"/>
  <c r="D48" i="1"/>
  <c r="B9" i="1" l="1"/>
  <c r="B33" i="1" l="1"/>
  <c r="C28" i="1"/>
  <c r="C9" i="1"/>
  <c r="D17" i="1"/>
  <c r="D18" i="1"/>
  <c r="D19" i="1"/>
  <c r="B38" i="1" l="1"/>
  <c r="B28" i="1" l="1"/>
  <c r="B66" i="1" l="1"/>
  <c r="B63" i="1" l="1"/>
  <c r="B84" i="1"/>
  <c r="B58" i="1"/>
  <c r="B78" i="1"/>
  <c r="C66" i="1" l="1"/>
  <c r="D70" i="1"/>
  <c r="D65" i="1" l="1"/>
  <c r="D64" i="1"/>
  <c r="C63" i="1" l="1"/>
  <c r="C47" i="1" l="1"/>
  <c r="C27" i="1" l="1"/>
  <c r="C38" i="1"/>
  <c r="D43" i="1"/>
  <c r="D38" i="1" l="1"/>
  <c r="C36" i="1"/>
  <c r="C58" i="1"/>
  <c r="C78" i="1"/>
  <c r="C84" i="1"/>
  <c r="D35" i="1"/>
  <c r="D10" i="1"/>
  <c r="D13" i="1"/>
  <c r="D14" i="1"/>
  <c r="D16" i="1"/>
  <c r="D20" i="1"/>
  <c r="D21" i="1"/>
  <c r="D22" i="1"/>
  <c r="D23" i="1"/>
  <c r="D24" i="1"/>
  <c r="D25" i="1"/>
  <c r="D26" i="1"/>
  <c r="D28" i="1"/>
  <c r="D29" i="1"/>
  <c r="D30" i="1"/>
  <c r="D31" i="1"/>
  <c r="D32" i="1"/>
  <c r="D33" i="1"/>
  <c r="D34" i="1"/>
  <c r="D39" i="1"/>
  <c r="D40" i="1"/>
  <c r="D41" i="1"/>
  <c r="D44" i="1"/>
  <c r="D46" i="1"/>
  <c r="D49" i="1"/>
  <c r="D50" i="1"/>
  <c r="D52" i="1"/>
  <c r="D53" i="1"/>
  <c r="D55" i="1"/>
  <c r="D56" i="1"/>
  <c r="D57" i="1"/>
  <c r="D59" i="1"/>
  <c r="D60" i="1"/>
  <c r="D61" i="1"/>
  <c r="D62" i="1"/>
  <c r="D67" i="1"/>
  <c r="D68" i="1"/>
  <c r="D69" i="1"/>
  <c r="D71" i="1"/>
  <c r="D72" i="1"/>
  <c r="D74" i="1"/>
  <c r="D75" i="1"/>
  <c r="D77" i="1"/>
  <c r="D79" i="1"/>
  <c r="D80" i="1"/>
  <c r="D81" i="1"/>
  <c r="D82" i="1"/>
  <c r="D83" i="1"/>
  <c r="D85" i="1"/>
  <c r="D86" i="1"/>
  <c r="D87" i="1"/>
  <c r="D88" i="1"/>
  <c r="D90" i="1"/>
  <c r="D93" i="1"/>
  <c r="C92" i="1"/>
  <c r="C89" i="1"/>
  <c r="C76" i="1"/>
  <c r="C73" i="1"/>
  <c r="B45" i="1"/>
  <c r="C45" i="1"/>
  <c r="B92" i="1"/>
  <c r="B76" i="1"/>
  <c r="B73" i="1"/>
  <c r="B27" i="1"/>
  <c r="C95" i="1" l="1"/>
  <c r="D58" i="1"/>
  <c r="D76" i="1"/>
  <c r="D45" i="1"/>
  <c r="B36" i="1"/>
  <c r="D36" i="1" s="1"/>
  <c r="D9" i="1"/>
  <c r="D89" i="1"/>
  <c r="D51" i="1"/>
  <c r="D92" i="1"/>
  <c r="D47" i="1"/>
  <c r="D78" i="1"/>
  <c r="D73" i="1"/>
  <c r="D84" i="1"/>
  <c r="D66" i="1"/>
  <c r="D27" i="1"/>
  <c r="B95" i="1" l="1"/>
  <c r="D94" i="1"/>
</calcChain>
</file>

<file path=xl/sharedStrings.xml><?xml version="1.0" encoding="utf-8"?>
<sst xmlns="http://schemas.openxmlformats.org/spreadsheetml/2006/main" count="95" uniqueCount="95">
  <si>
    <t xml:space="preserve"> И Н Ф О Р М А Ц И Я</t>
  </si>
  <si>
    <t xml:space="preserve">        (тыс.руб.)</t>
  </si>
  <si>
    <t>Наименование показателя</t>
  </si>
  <si>
    <t>НАЛОГОВЫЕ И НЕНАЛОГОВЫЕ ДОХОДЫ</t>
  </si>
  <si>
    <t>Налог на доходы физических лиц</t>
  </si>
  <si>
    <t>Акцизы по подакцизным товарам  ( продукции),  производимым на территории Российской Федерации</t>
  </si>
  <si>
    <t>Налог, взимаемый в связи с применением упрощённой системы налогообложения</t>
  </si>
  <si>
    <t>Единый налог на вменённый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</si>
  <si>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</si>
  <si>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</si>
  <si>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Государственная пошлина, сборы</t>
  </si>
  <si>
    <t>Доходы от использования имущества, находящегося в  государственной и муниципальной собственности</t>
  </si>
  <si>
    <t>Плата за негативное воздействие на окружающую среду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</si>
  <si>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</si>
  <si>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</si>
  <si>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</si>
  <si>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</si>
  <si>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</si>
  <si>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</si>
  <si>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субъектов Российской Федерации и муниципальных образований</t>
  </si>
  <si>
    <t>Субсидии бюджетам субъектов Российской Федерации и муниципальных образований (межбюджетные субсидии)</t>
  </si>
  <si>
    <t xml:space="preserve">Субвенции бюджетам субъектов Российской Федерации и муниципальных образований 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</si>
  <si>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</si>
  <si>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</si>
  <si>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</si>
  <si>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>ИТОГО ДОХОДОВ</t>
  </si>
  <si>
    <t>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</si>
  <si>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</si>
  <si>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</si>
  <si>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</si>
  <si>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гражданская оборона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</si>
  <si>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</si>
  <si>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</si>
  <si>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Топливно-энергетический комплекс</t>
  </si>
  <si>
    <t>Сельское хозяйство и рыболовство</t>
  </si>
  <si>
    <t>Транспорт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</si>
  <si>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</si>
  <si>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</si>
  <si>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</si>
  <si>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</si>
  <si>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</si>
  <si>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</si>
  <si>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</si>
  <si>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</si>
  <si>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</si>
  <si>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</si>
  <si>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</si>
  <si>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Молодежная политика</t>
  </si>
  <si>
    <t>Другие вопросы в области образования</t>
  </si>
  <si>
    <t>КУЛЬТУРА,  КИНЕМАТОГРАФИЯ</t>
  </si>
  <si>
    <t>Культура</t>
  </si>
  <si>
    <t>Другие вопросы в области культуры, кинематографии</t>
  </si>
  <si>
    <t>ЗДРАВООХРАНЕНИЕ</t>
  </si>
  <si>
    <t>Другие вопросы в области здравоохранения</t>
  </si>
  <si>
    <t>СОЦИАЛЬНАЯ ПОЛИТИКА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</si>
  <si>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</si>
  <si>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</si>
  <si>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</si>
  <si>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</si>
  <si>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</si>
  <si>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</si>
  <si>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</si>
  <si>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</si>
  <si>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Спорт высших достижений</t>
  </si>
  <si>
    <t>Другие вопросы в области физической культуры и спорта</t>
  </si>
  <si>
    <t>СРЕДСТВА МАССОВОЙ ИНФОРМАЦИИ</t>
  </si>
  <si>
    <t>Периодическая печать и издательства</t>
  </si>
  <si>
    <t>ОБСЛУЖИВАНИЕ ГОСУДАРСТВЕННОГО МУНИЦИПАЛЬНОГО ДОЛГА</t>
  </si>
  <si>
    <t>Обслуживание государственного внутреннего и муниципального долга</t>
  </si>
  <si>
    <t>ИТОГО РАСХОДОВ</t>
  </si>
  <si>
    <t>Результат исполнения бюджета (дефицит "-".профицит "+")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</si>
  <si>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</si>
  <si>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</si>
  <si>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</si>
  <si>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</si>
  <si>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 
Другие общегосударственные вопросы
</t>
  </si>
  <si>
    <t>Исполнено на 01 июля</t>
  </si>
  <si>
    <t>Судебная система</t>
  </si>
  <si>
    <t>ОХРАНА ОКРУЖАЮЩЕЙ СРЕДЫ</t>
  </si>
  <si>
    <t>Сбор, удаление отходов и очистка сточных вод</t>
  </si>
  <si>
    <t>Другие вопросы в области охраны окружающей среды</t>
  </si>
  <si>
    <t>Профессиональная подготовка, переподготовка и повышение квалификации</t>
  </si>
  <si>
    <t>2025</t>
  </si>
  <si>
    <t xml:space="preserve"> об  исполнении бюджета Таштагольского муниципального округа</t>
  </si>
  <si>
    <t>за 2026 год в сравнении с соответствующим периодом 2025 года</t>
  </si>
  <si>
    <t>% исполнения 2026 года в сравнении с соответствующим периодом 2025 года</t>
  </si>
  <si>
    <t>2026</t>
  </si>
  <si>
    <t>Туристический налог</t>
  </si>
  <si>
    <t>Налог на имущество физических лиц</t>
  </si>
  <si>
    <t>Транспортный налог</t>
  </si>
  <si>
    <t>Земельный налог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</si>
  <si>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</si>
  <si>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Гражданская оборона</t>
  </si>
  <si>
    <t>Лесное хозяйство</t>
  </si>
  <si>
    <t>Другие вопросы в области средств массовой информации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</si>
</sst>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0">
    <xf numFmtId="0" fontId="0" fillId="0" borderId="0"/>
    <xf numFmtId="0" fontId="1" fillId="0" borderId="0"/>
    <xf numFmtId="0" fontId="8" fillId="0" borderId="0"/>
    <xf numFmtId="0" fontId="1" fillId="0" borderId="0"/>
    <xf numFmtId="0" fontId="11" fillId="0" borderId="2">
      <alignment horizontal="left" wrapText="1" indent="2"/>
    </xf>
    <xf numFmtId="0" fontId="12" fillId="0" borderId="3">
      <alignment horizontal="left" wrapText="1" indent="2"/>
    </xf>
    <xf numFmtId="49" fontId="12" fillId="0" borderId="4">
      <alignment horizontal="center"/>
    </xf>
    <xf numFmtId="0" fontId="13" fillId="0" borderId="0"/>
    <xf numFmtId="0" fontId="12" fillId="5" borderId="5"/>
    <xf numFmtId="0" fontId="12" fillId="0" borderId="5"/>
  </cellStyleXfs>
  <cellXfs count="53">
    <xf numFmtId="0" fontId="0" fillId="0" borderId="0" xfId="0"/>
    <xf numFmtId="0" fontId="3" fillId="0" borderId="0" xfId="0" applyFont="1" applyBorder="1" applyAlignment="1">
      <alignment horizontal="justify" vertical="top"/>
    </xf>
    <xf numFmtId="0" fontId="4" fillId="0" borderId="0" xfId="0" applyFont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5" fillId="2" borderId="0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/>
    </xf>
    <xf numFmtId="164" fontId="7" fillId="3" borderId="1" xfId="0" applyNumberFormat="1" applyFont="1" applyFill="1" applyBorder="1" applyAlignment="1"/>
    <xf numFmtId="164" fontId="7" fillId="3" borderId="1" xfId="0" applyNumberFormat="1" applyFont="1" applyFill="1" applyBorder="1" applyAlignment="1">
      <alignment horizontal="center"/>
    </xf>
    <xf numFmtId="165" fontId="7" fillId="3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vertical="center" wrapText="1"/>
    </xf>
    <xf numFmtId="164" fontId="7" fillId="3" borderId="1" xfId="0" applyNumberFormat="1" applyFont="1" applyFill="1" applyBorder="1" applyAlignment="1">
      <alignment vertical="center"/>
    </xf>
    <xf numFmtId="165" fontId="7" fillId="3" borderId="1" xfId="0" applyNumberFormat="1" applyFont="1" applyFill="1" applyBorder="1" applyAlignment="1">
      <alignment horizontal="center" vertical="center"/>
    </xf>
    <xf numFmtId="0" fontId="4" fillId="0" borderId="1" xfId="2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165" fontId="7" fillId="4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wrapText="1"/>
    </xf>
    <xf numFmtId="164" fontId="7" fillId="0" borderId="1" xfId="0" applyNumberFormat="1" applyFont="1" applyFill="1" applyBorder="1" applyAlignment="1">
      <alignment horizontal="center"/>
    </xf>
    <xf numFmtId="165" fontId="7" fillId="0" borderId="1" xfId="0" applyNumberFormat="1" applyFont="1" applyFill="1" applyBorder="1" applyAlignment="1">
      <alignment horizontal="center"/>
    </xf>
    <xf numFmtId="49" fontId="9" fillId="0" borderId="1" xfId="3" applyNumberFormat="1" applyFont="1" applyFill="1" applyBorder="1" applyAlignment="1">
      <alignment vertical="top" wrapText="1"/>
    </xf>
    <xf numFmtId="164" fontId="7" fillId="3" borderId="1" xfId="0" applyNumberFormat="1" applyFont="1" applyFill="1" applyBorder="1" applyAlignment="1">
      <alignment wrapText="1"/>
    </xf>
    <xf numFmtId="49" fontId="9" fillId="0" borderId="1" xfId="3" applyNumberFormat="1" applyFont="1" applyFill="1" applyBorder="1" applyAlignment="1">
      <alignment wrapText="1"/>
    </xf>
    <xf numFmtId="49" fontId="9" fillId="0" borderId="1" xfId="3" applyNumberFormat="1" applyFont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165" fontId="7" fillId="4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2" fillId="0" borderId="3" xfId="5" applyNumberFormat="1" applyProtection="1">
      <alignment horizontal="left" wrapText="1" indent="2"/>
    </xf>
    <xf numFmtId="165" fontId="0" fillId="0" borderId="0" xfId="0" applyNumberFormat="1"/>
    <xf numFmtId="4" fontId="4" fillId="0" borderId="1" xfId="0" applyNumberFormat="1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/>
    </xf>
    <xf numFmtId="4" fontId="10" fillId="4" borderId="1" xfId="0" applyNumberFormat="1" applyFont="1" applyFill="1" applyBorder="1" applyAlignment="1">
      <alignment horizontal="center"/>
    </xf>
    <xf numFmtId="4" fontId="7" fillId="3" borderId="1" xfId="0" applyNumberFormat="1" applyFont="1" applyFill="1" applyBorder="1" applyAlignment="1">
      <alignment horizontal="center" vertical="center"/>
    </xf>
    <xf numFmtId="4" fontId="10" fillId="4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wrapText="1"/>
    </xf>
    <xf numFmtId="4" fontId="4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</cellXfs>
  <cellStyles count="10">
    <cellStyle name="xl26" xfId="7"/>
    <cellStyle name="xl31" xfId="5"/>
    <cellStyle name="xl38" xfId="9"/>
    <cellStyle name="xl43" xfId="6"/>
    <cellStyle name="xl75" xfId="4"/>
    <cellStyle name="xl76" xfId="8"/>
    <cellStyle name="Обычный" xfId="0" builtinId="0"/>
    <cellStyle name="Обычный 2" xfId="3"/>
    <cellStyle name="Обычный 3" xfId="2"/>
    <cellStyle name="Обычный_2018-2019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5"/>
  <sheetViews>
    <sheetView tabSelected="1" topLeftCell="A29" zoomScaleNormal="100" workbookViewId="0">
      <selection activeCell="D100" sqref="D100"/>
    </sheetView>
  </sheetViews>
  <sheetFormatPr defaultRowHeight="14.4" x14ac:dyDescent="0.3"/>
  <cols>
    <col min="1" max="1" width="47.88671875" customWidth="1"/>
    <col min="2" max="2" width="14.77734375" customWidth="1"/>
    <col min="3" max="3" width="15.109375" customWidth="1"/>
    <col min="4" max="4" width="17.21875" customWidth="1"/>
  </cols>
  <sheetData>
    <row r="1" spans="1:6" ht="15.6" x14ac:dyDescent="0.3">
      <c r="A1" s="48" t="s">
        <v>0</v>
      </c>
      <c r="B1" s="48"/>
      <c r="C1" s="48"/>
      <c r="D1" s="48"/>
    </row>
    <row r="2" spans="1:6" ht="15.6" x14ac:dyDescent="0.3">
      <c r="A2" s="49" t="s">
        <v>83</v>
      </c>
      <c r="B2" s="49"/>
      <c r="C2" s="49"/>
      <c r="D2" s="49"/>
    </row>
    <row r="3" spans="1:6" ht="15.6" x14ac:dyDescent="0.3">
      <c r="A3" s="50" t="s">
        <v>84</v>
      </c>
      <c r="B3" s="50"/>
      <c r="C3" s="50"/>
      <c r="D3" s="50"/>
    </row>
    <row r="4" spans="1:6" x14ac:dyDescent="0.3">
      <c r="A4" s="1"/>
      <c r="B4" s="2"/>
      <c r="C4" s="3"/>
      <c r="D4" s="4" t="s">
        <v>1</v>
      </c>
    </row>
    <row r="5" spans="1:6" x14ac:dyDescent="0.3">
      <c r="A5" s="51" t="s">
        <v>2</v>
      </c>
      <c r="B5" s="52" t="s">
        <v>76</v>
      </c>
      <c r="C5" s="52"/>
      <c r="D5" s="52" t="s">
        <v>85</v>
      </c>
    </row>
    <row r="6" spans="1:6" ht="48" customHeight="1" x14ac:dyDescent="0.3">
      <c r="A6" s="51"/>
      <c r="B6" s="35" t="s">
        <v>82</v>
      </c>
      <c r="C6" s="5" t="s">
        <v>86</v>
      </c>
      <c r="D6" s="52"/>
    </row>
    <row r="7" spans="1:6" x14ac:dyDescent="0.3">
      <c r="A7" s="6">
        <v>1</v>
      </c>
      <c r="B7" s="7">
        <v>2</v>
      </c>
      <c r="C7" s="8">
        <v>3</v>
      </c>
      <c r="D7" s="7">
        <v>4</v>
      </c>
    </row>
    <row r="8" spans="1:6" x14ac:dyDescent="0.3">
      <c r="A8" s="9"/>
      <c r="B8" s="10"/>
      <c r="C8" s="11"/>
      <c r="D8" s="7"/>
    </row>
    <row r="9" spans="1:6" x14ac:dyDescent="0.3">
      <c r="A9" s="12" t="s">
        <v>3</v>
      </c>
      <c r="B9" s="40">
        <f>SUM(B10:B26)</f>
        <v>1201003.23</v>
      </c>
      <c r="C9" s="40">
        <f>SUM(C10:C26)</f>
        <v>605885.9800000001</v>
      </c>
      <c r="D9" s="14">
        <f>C9/B9*100</f>
        <v>50.448322274703642</v>
      </c>
      <c r="F9" s="37"/>
    </row>
    <row r="10" spans="1:6" x14ac:dyDescent="0.3">
      <c r="A10" s="15" t="s">
        <v>4</v>
      </c>
      <c r="B10" s="39">
        <v>281339.01</v>
      </c>
      <c r="C10" s="39">
        <v>289923.84000000003</v>
      </c>
      <c r="D10" s="17">
        <f t="shared" ref="D10:D35" si="0">C10/B10*100</f>
        <v>103.05141828714048</v>
      </c>
      <c r="F10" s="37"/>
    </row>
    <row r="11" spans="1:6" ht="26.4" x14ac:dyDescent="0.3">
      <c r="A11" s="15" t="s">
        <v>5</v>
      </c>
      <c r="B11" s="39">
        <v>28411.37</v>
      </c>
      <c r="C11" s="39">
        <v>35536.699999999997</v>
      </c>
      <c r="D11" s="17">
        <v>0</v>
      </c>
      <c r="F11" s="37"/>
    </row>
    <row r="12" spans="1:6" x14ac:dyDescent="0.3">
      <c r="A12" s="15" t="s">
        <v>87</v>
      </c>
      <c r="B12" s="39">
        <v>9637.57</v>
      </c>
      <c r="C12" s="39">
        <v>27743.99</v>
      </c>
      <c r="D12" s="17">
        <v>0</v>
      </c>
      <c r="F12" s="37"/>
    </row>
    <row r="13" spans="1:6" ht="26.4" x14ac:dyDescent="0.3">
      <c r="A13" s="15" t="s">
        <v>6</v>
      </c>
      <c r="B13" s="39">
        <v>71559.899999999994</v>
      </c>
      <c r="C13" s="39">
        <v>67495.960000000006</v>
      </c>
      <c r="D13" s="17">
        <f t="shared" si="0"/>
        <v>94.320925546290596</v>
      </c>
      <c r="F13" s="37"/>
    </row>
    <row r="14" spans="1:6" ht="26.4" x14ac:dyDescent="0.3">
      <c r="A14" s="15" t="s">
        <v>7</v>
      </c>
      <c r="B14" s="39">
        <v>11.9</v>
      </c>
      <c r="C14" s="39">
        <v>9.77</v>
      </c>
      <c r="D14" s="17">
        <f t="shared" si="0"/>
        <v>82.100840336134453</v>
      </c>
      <c r="F14" s="37"/>
    </row>
    <row r="15" spans="1:6" x14ac:dyDescent="0.3">
      <c r="A15" s="15" t="s">
        <v>8</v>
      </c>
      <c r="B15" s="39">
        <v>0</v>
      </c>
      <c r="C15" s="39">
        <v>39.840000000000003</v>
      </c>
      <c r="D15" s="17">
        <v>0</v>
      </c>
      <c r="F15" s="37"/>
    </row>
    <row r="16" spans="1:6" ht="26.4" x14ac:dyDescent="0.3">
      <c r="A16" s="15" t="s">
        <v>9</v>
      </c>
      <c r="B16" s="39">
        <v>12209.99</v>
      </c>
      <c r="C16" s="39">
        <v>4821.29</v>
      </c>
      <c r="D16" s="17">
        <f t="shared" si="0"/>
        <v>39.48643692582877</v>
      </c>
      <c r="F16" s="37"/>
    </row>
    <row r="17" spans="1:6" x14ac:dyDescent="0.3">
      <c r="A17" s="15" t="s">
        <v>88</v>
      </c>
      <c r="B17" s="39">
        <v>805.94</v>
      </c>
      <c r="C17" s="39">
        <v>1400.31</v>
      </c>
      <c r="D17" s="17">
        <f t="shared" si="0"/>
        <v>173.74866615380796</v>
      </c>
      <c r="F17" s="37"/>
    </row>
    <row r="18" spans="1:6" x14ac:dyDescent="0.3">
      <c r="A18" s="15" t="s">
        <v>89</v>
      </c>
      <c r="B18" s="39">
        <v>402.21</v>
      </c>
      <c r="C18" s="39">
        <v>405.64</v>
      </c>
      <c r="D18" s="17">
        <f t="shared" si="0"/>
        <v>100.85278834439721</v>
      </c>
      <c r="F18" s="37"/>
    </row>
    <row r="19" spans="1:6" x14ac:dyDescent="0.3">
      <c r="A19" s="15" t="s">
        <v>90</v>
      </c>
      <c r="B19" s="39">
        <v>60206.61</v>
      </c>
      <c r="C19" s="39">
        <v>62995.8</v>
      </c>
      <c r="D19" s="17">
        <f t="shared" si="0"/>
        <v>104.63269730682396</v>
      </c>
      <c r="F19" s="37"/>
    </row>
    <row r="20" spans="1:6" x14ac:dyDescent="0.3">
      <c r="A20" s="18" t="s">
        <v>10</v>
      </c>
      <c r="B20" s="39">
        <v>9819.93</v>
      </c>
      <c r="C20" s="39">
        <v>11093.24</v>
      </c>
      <c r="D20" s="17">
        <f t="shared" si="0"/>
        <v>112.96658937487334</v>
      </c>
      <c r="F20" s="37"/>
    </row>
    <row r="21" spans="1:6" ht="26.4" x14ac:dyDescent="0.3">
      <c r="A21" s="19" t="s">
        <v>11</v>
      </c>
      <c r="B21" s="39">
        <v>54310.53</v>
      </c>
      <c r="C21" s="39">
        <v>58810.36</v>
      </c>
      <c r="D21" s="17">
        <f t="shared" si="0"/>
        <v>108.28537302066469</v>
      </c>
      <c r="F21" s="37"/>
    </row>
    <row r="22" spans="1:6" x14ac:dyDescent="0.3">
      <c r="A22" s="15" t="s">
        <v>12</v>
      </c>
      <c r="B22" s="39">
        <v>277.88</v>
      </c>
      <c r="C22" s="39">
        <v>83.99</v>
      </c>
      <c r="D22" s="17">
        <f t="shared" si="0"/>
        <v>30.225277098027924</v>
      </c>
      <c r="F22" s="37"/>
    </row>
    <row r="23" spans="1:6" ht="26.4" x14ac:dyDescent="0.3">
      <c r="A23" s="19" t="s">
        <v>13</v>
      </c>
      <c r="B23" s="39">
        <v>526032.09</v>
      </c>
      <c r="C23" s="39">
        <v>12389.19</v>
      </c>
      <c r="D23" s="17">
        <f t="shared" si="0"/>
        <v>2.355215629525568</v>
      </c>
      <c r="F23" s="37"/>
    </row>
    <row r="24" spans="1:6" ht="26.4" x14ac:dyDescent="0.3">
      <c r="A24" s="19" t="s">
        <v>14</v>
      </c>
      <c r="B24" s="39">
        <v>138509.07</v>
      </c>
      <c r="C24" s="39">
        <v>20598.599999999999</v>
      </c>
      <c r="D24" s="17">
        <f t="shared" si="0"/>
        <v>14.871661473143959</v>
      </c>
      <c r="F24" s="37"/>
    </row>
    <row r="25" spans="1:6" x14ac:dyDescent="0.3">
      <c r="A25" s="19" t="s">
        <v>15</v>
      </c>
      <c r="B25" s="39">
        <v>5447.54</v>
      </c>
      <c r="C25" s="39">
        <v>11043.29</v>
      </c>
      <c r="D25" s="17">
        <f t="shared" si="0"/>
        <v>202.7206775902518</v>
      </c>
      <c r="F25" s="37"/>
    </row>
    <row r="26" spans="1:6" x14ac:dyDescent="0.3">
      <c r="A26" s="19" t="s">
        <v>16</v>
      </c>
      <c r="B26" s="39">
        <v>2021.69</v>
      </c>
      <c r="C26" s="39">
        <v>1494.17</v>
      </c>
      <c r="D26" s="17">
        <f t="shared" si="0"/>
        <v>73.906978814753998</v>
      </c>
      <c r="F26" s="37"/>
    </row>
    <row r="27" spans="1:6" x14ac:dyDescent="0.3">
      <c r="A27" s="20" t="s">
        <v>17</v>
      </c>
      <c r="B27" s="42">
        <f>B28+B33+B34+B35</f>
        <v>968572.06</v>
      </c>
      <c r="C27" s="42">
        <f>C28+C33+C34+C35</f>
        <v>1456355.3399999999</v>
      </c>
      <c r="D27" s="21">
        <f t="shared" si="0"/>
        <v>150.36107277345991</v>
      </c>
      <c r="F27" s="37"/>
    </row>
    <row r="28" spans="1:6" ht="39.6" x14ac:dyDescent="0.3">
      <c r="A28" s="22" t="s">
        <v>18</v>
      </c>
      <c r="B28" s="45">
        <f>B29+B30+B31+B32</f>
        <v>1479850.02</v>
      </c>
      <c r="C28" s="45">
        <f>C29+C30+C31+C32</f>
        <v>1445551.7799999998</v>
      </c>
      <c r="D28" s="17">
        <f t="shared" si="0"/>
        <v>97.68231648231486</v>
      </c>
      <c r="F28" s="37"/>
    </row>
    <row r="29" spans="1:6" ht="26.4" x14ac:dyDescent="0.3">
      <c r="A29" s="15" t="s">
        <v>19</v>
      </c>
      <c r="B29" s="44">
        <v>298401</v>
      </c>
      <c r="C29" s="44">
        <v>360143.7</v>
      </c>
      <c r="D29" s="17">
        <f t="shared" si="0"/>
        <v>120.69118401077745</v>
      </c>
      <c r="F29" s="37"/>
    </row>
    <row r="30" spans="1:6" ht="26.4" x14ac:dyDescent="0.3">
      <c r="A30" s="15" t="s">
        <v>20</v>
      </c>
      <c r="B30" s="44">
        <v>250475.71</v>
      </c>
      <c r="C30" s="44">
        <v>237212.36</v>
      </c>
      <c r="D30" s="17">
        <f t="shared" si="0"/>
        <v>94.704736040073499</v>
      </c>
      <c r="F30" s="37"/>
    </row>
    <row r="31" spans="1:6" ht="26.4" x14ac:dyDescent="0.3">
      <c r="A31" s="15" t="s">
        <v>21</v>
      </c>
      <c r="B31" s="44">
        <v>885239.21</v>
      </c>
      <c r="C31" s="44">
        <v>804349.32</v>
      </c>
      <c r="D31" s="17">
        <f t="shared" si="0"/>
        <v>90.862369279824378</v>
      </c>
      <c r="F31" s="37"/>
    </row>
    <row r="32" spans="1:6" x14ac:dyDescent="0.3">
      <c r="A32" s="15" t="s">
        <v>22</v>
      </c>
      <c r="B32" s="44">
        <v>45734.1</v>
      </c>
      <c r="C32" s="44">
        <v>43846.400000000001</v>
      </c>
      <c r="D32" s="17">
        <f t="shared" si="0"/>
        <v>95.872445286995926</v>
      </c>
      <c r="F32" s="37"/>
    </row>
    <row r="33" spans="1:6" x14ac:dyDescent="0.3">
      <c r="A33" s="22" t="s">
        <v>23</v>
      </c>
      <c r="B33" s="44">
        <f>518.85+4275.7</f>
        <v>4794.55</v>
      </c>
      <c r="C33" s="44">
        <v>10805.56</v>
      </c>
      <c r="D33" s="17">
        <f t="shared" si="0"/>
        <v>225.3717241451231</v>
      </c>
      <c r="F33" s="37"/>
    </row>
    <row r="34" spans="1:6" ht="37.799999999999997" customHeight="1" x14ac:dyDescent="0.3">
      <c r="A34" s="22" t="s">
        <v>91</v>
      </c>
      <c r="B34" s="44"/>
      <c r="C34" s="44">
        <v>-2</v>
      </c>
      <c r="D34" s="17" t="e">
        <f t="shared" si="0"/>
        <v>#DIV/0!</v>
      </c>
      <c r="F34" s="37"/>
    </row>
    <row r="35" spans="1:6" ht="44.4" customHeight="1" x14ac:dyDescent="0.3">
      <c r="A35" s="22" t="s">
        <v>24</v>
      </c>
      <c r="B35" s="44">
        <v>-516072.51</v>
      </c>
      <c r="C35" s="44"/>
      <c r="D35" s="17">
        <f t="shared" si="0"/>
        <v>0</v>
      </c>
      <c r="F35" s="37"/>
    </row>
    <row r="36" spans="1:6" x14ac:dyDescent="0.3">
      <c r="A36" s="23" t="s">
        <v>25</v>
      </c>
      <c r="B36" s="43">
        <f>B9+B27</f>
        <v>2169575.29</v>
      </c>
      <c r="C36" s="43">
        <f>C9+C27</f>
        <v>2062241.3199999998</v>
      </c>
      <c r="D36" s="24">
        <f>C36/B36*100</f>
        <v>95.052765834183134</v>
      </c>
      <c r="F36" s="37"/>
    </row>
    <row r="37" spans="1:6" x14ac:dyDescent="0.3">
      <c r="A37" s="25"/>
      <c r="B37" s="26"/>
      <c r="C37" s="26"/>
      <c r="D37" s="27"/>
      <c r="F37" s="37"/>
    </row>
    <row r="38" spans="1:6" x14ac:dyDescent="0.3">
      <c r="A38" s="12" t="s">
        <v>26</v>
      </c>
      <c r="B38" s="40">
        <f>SUM(B39:B44)</f>
        <v>124609.57</v>
      </c>
      <c r="C38" s="40">
        <f>C39+C40+C41+C43+C44+C42</f>
        <v>142501.66</v>
      </c>
      <c r="D38" s="13">
        <f>C38/B38*100</f>
        <v>114.35851997563269</v>
      </c>
      <c r="F38" s="37"/>
    </row>
    <row r="39" spans="1:6" ht="42" x14ac:dyDescent="0.3">
      <c r="A39" s="36" t="s">
        <v>71</v>
      </c>
      <c r="B39" s="38">
        <v>8345.2000000000007</v>
      </c>
      <c r="C39" s="38">
        <v>2980.57</v>
      </c>
      <c r="D39" s="17">
        <f t="shared" ref="D39:D93" si="1">C39/B39*100</f>
        <v>35.715980443847961</v>
      </c>
      <c r="F39" s="37"/>
    </row>
    <row r="40" spans="1:6" ht="52.2" x14ac:dyDescent="0.3">
      <c r="A40" s="36" t="s">
        <v>72</v>
      </c>
      <c r="B40" s="39">
        <v>2777.05</v>
      </c>
      <c r="C40" s="39">
        <v>2656.76</v>
      </c>
      <c r="D40" s="17">
        <f t="shared" si="1"/>
        <v>95.668425127383372</v>
      </c>
      <c r="F40" s="37"/>
    </row>
    <row r="41" spans="1:6" ht="52.2" x14ac:dyDescent="0.3">
      <c r="A41" s="36" t="s">
        <v>73</v>
      </c>
      <c r="B41" s="39">
        <v>76359.91</v>
      </c>
      <c r="C41" s="39">
        <v>74429.17</v>
      </c>
      <c r="D41" s="17">
        <f t="shared" si="1"/>
        <v>97.471526616519057</v>
      </c>
      <c r="F41" s="37"/>
    </row>
    <row r="42" spans="1:6" x14ac:dyDescent="0.3">
      <c r="A42" s="36" t="s">
        <v>77</v>
      </c>
      <c r="B42" s="39">
        <v>4.5999999999999996</v>
      </c>
      <c r="C42" s="39">
        <v>0</v>
      </c>
      <c r="D42" s="17">
        <v>0</v>
      </c>
      <c r="F42" s="37"/>
    </row>
    <row r="43" spans="1:6" ht="52.2" x14ac:dyDescent="0.3">
      <c r="A43" s="36" t="s">
        <v>74</v>
      </c>
      <c r="B43" s="39">
        <v>12144.52</v>
      </c>
      <c r="C43" s="39">
        <v>12843.24</v>
      </c>
      <c r="D43" s="17">
        <f t="shared" si="1"/>
        <v>105.75337683169033</v>
      </c>
      <c r="F43" s="37"/>
    </row>
    <row r="44" spans="1:6" ht="31.8" x14ac:dyDescent="0.3">
      <c r="A44" s="36" t="s">
        <v>75</v>
      </c>
      <c r="B44" s="39">
        <v>24978.29</v>
      </c>
      <c r="C44" s="39">
        <v>49591.92</v>
      </c>
      <c r="D44" s="17">
        <f t="shared" si="1"/>
        <v>198.54009221608041</v>
      </c>
      <c r="F44" s="37"/>
    </row>
    <row r="45" spans="1:6" x14ac:dyDescent="0.3">
      <c r="A45" s="12" t="s">
        <v>27</v>
      </c>
      <c r="B45" s="40">
        <f>B46</f>
        <v>1500.53</v>
      </c>
      <c r="C45" s="40">
        <f>C46</f>
        <v>971.79</v>
      </c>
      <c r="D45" s="13">
        <f>C45/B45*100</f>
        <v>64.763117031982034</v>
      </c>
      <c r="F45" s="37"/>
    </row>
    <row r="46" spans="1:6" x14ac:dyDescent="0.3">
      <c r="A46" s="28" t="s">
        <v>28</v>
      </c>
      <c r="B46" s="39">
        <v>1500.53</v>
      </c>
      <c r="C46" s="39">
        <v>971.79</v>
      </c>
      <c r="D46" s="17">
        <f t="shared" si="1"/>
        <v>64.763117031982034</v>
      </c>
      <c r="F46" s="37"/>
    </row>
    <row r="47" spans="1:6" ht="27" x14ac:dyDescent="0.3">
      <c r="A47" s="29" t="s">
        <v>29</v>
      </c>
      <c r="B47" s="40">
        <f>B49+B50+B48</f>
        <v>33807.35</v>
      </c>
      <c r="C47" s="40">
        <f>C49+C50</f>
        <v>14323.9</v>
      </c>
      <c r="D47" s="13">
        <f>C47/B47*100</f>
        <v>42.369188948557046</v>
      </c>
      <c r="F47" s="37"/>
    </row>
    <row r="48" spans="1:6" x14ac:dyDescent="0.3">
      <c r="A48" s="46" t="s">
        <v>92</v>
      </c>
      <c r="B48" s="47">
        <v>225.65</v>
      </c>
      <c r="C48" s="47">
        <v>0</v>
      </c>
      <c r="D48" s="17">
        <f>C48/B48*100</f>
        <v>0</v>
      </c>
      <c r="F48" s="37"/>
    </row>
    <row r="49" spans="1:6" ht="39.6" x14ac:dyDescent="0.3">
      <c r="A49" s="28" t="s">
        <v>30</v>
      </c>
      <c r="B49" s="39">
        <v>7029.38</v>
      </c>
      <c r="C49" s="39">
        <v>6238.12</v>
      </c>
      <c r="D49" s="17">
        <f>C49/B49*100</f>
        <v>88.743530723904527</v>
      </c>
      <c r="F49" s="37"/>
    </row>
    <row r="50" spans="1:6" ht="26.4" x14ac:dyDescent="0.3">
      <c r="A50" s="28" t="s">
        <v>31</v>
      </c>
      <c r="B50" s="39">
        <v>26552.32</v>
      </c>
      <c r="C50" s="39">
        <v>8085.78</v>
      </c>
      <c r="D50" s="17">
        <f>C50/B50*100</f>
        <v>30.452254266293867</v>
      </c>
      <c r="F50" s="37"/>
    </row>
    <row r="51" spans="1:6" x14ac:dyDescent="0.3">
      <c r="A51" s="29" t="s">
        <v>32</v>
      </c>
      <c r="B51" s="40">
        <f>SUM(B52:B57)</f>
        <v>524125.45</v>
      </c>
      <c r="C51" s="40">
        <f>SUM(C52:C57)</f>
        <v>272807.59999999998</v>
      </c>
      <c r="D51" s="13">
        <f>C51/B51*100</f>
        <v>52.050057863055486</v>
      </c>
      <c r="F51" s="37"/>
    </row>
    <row r="52" spans="1:6" x14ac:dyDescent="0.3">
      <c r="A52" s="28" t="s">
        <v>33</v>
      </c>
      <c r="B52" s="39">
        <v>225761.13</v>
      </c>
      <c r="C52" s="39">
        <v>196864.73</v>
      </c>
      <c r="D52" s="17">
        <f t="shared" si="1"/>
        <v>87.200453860237147</v>
      </c>
      <c r="F52" s="37"/>
    </row>
    <row r="53" spans="1:6" x14ac:dyDescent="0.3">
      <c r="A53" s="28" t="s">
        <v>34</v>
      </c>
      <c r="B53" s="39">
        <v>5</v>
      </c>
      <c r="C53" s="39">
        <v>5</v>
      </c>
      <c r="D53" s="17">
        <f t="shared" si="1"/>
        <v>100</v>
      </c>
      <c r="F53" s="37"/>
    </row>
    <row r="54" spans="1:6" x14ac:dyDescent="0.3">
      <c r="A54" s="28" t="s">
        <v>93</v>
      </c>
      <c r="B54" s="39">
        <v>296.11</v>
      </c>
      <c r="C54" s="39">
        <v>0</v>
      </c>
      <c r="D54" s="17">
        <f t="shared" si="1"/>
        <v>0</v>
      </c>
      <c r="F54" s="37"/>
    </row>
    <row r="55" spans="1:6" x14ac:dyDescent="0.3">
      <c r="A55" s="30" t="s">
        <v>35</v>
      </c>
      <c r="B55" s="39">
        <v>2393.02</v>
      </c>
      <c r="C55" s="39">
        <v>1040.58</v>
      </c>
      <c r="D55" s="17">
        <f t="shared" si="1"/>
        <v>43.483965867397679</v>
      </c>
      <c r="F55" s="37"/>
    </row>
    <row r="56" spans="1:6" x14ac:dyDescent="0.3">
      <c r="A56" s="30" t="s">
        <v>36</v>
      </c>
      <c r="B56" s="39">
        <v>289196.88</v>
      </c>
      <c r="C56" s="39">
        <v>70186</v>
      </c>
      <c r="D56" s="17">
        <f t="shared" si="1"/>
        <v>24.269279806891415</v>
      </c>
      <c r="F56" s="37"/>
    </row>
    <row r="57" spans="1:6" x14ac:dyDescent="0.3">
      <c r="A57" s="30" t="s">
        <v>37</v>
      </c>
      <c r="B57" s="39">
        <v>6473.31</v>
      </c>
      <c r="C57" s="39">
        <v>4711.29</v>
      </c>
      <c r="D57" s="17">
        <f t="shared" si="1"/>
        <v>72.780231442646809</v>
      </c>
      <c r="F57" s="37"/>
    </row>
    <row r="58" spans="1:6" x14ac:dyDescent="0.3">
      <c r="A58" s="29" t="s">
        <v>38</v>
      </c>
      <c r="B58" s="40">
        <f>B59+B60+B61+B62</f>
        <v>83633.86</v>
      </c>
      <c r="C58" s="40">
        <f>C59+C60+C61+C62</f>
        <v>301901.24</v>
      </c>
      <c r="D58" s="13">
        <f>C58/B58*100</f>
        <v>360.97967976128331</v>
      </c>
      <c r="F58" s="37"/>
    </row>
    <row r="59" spans="1:6" x14ac:dyDescent="0.3">
      <c r="A59" s="28" t="s">
        <v>39</v>
      </c>
      <c r="B59" s="39">
        <v>5181.59</v>
      </c>
      <c r="C59" s="39">
        <v>3594.3</v>
      </c>
      <c r="D59" s="17">
        <f t="shared" si="1"/>
        <v>69.366738780953341</v>
      </c>
      <c r="F59" s="37"/>
    </row>
    <row r="60" spans="1:6" x14ac:dyDescent="0.3">
      <c r="A60" s="28" t="s">
        <v>40</v>
      </c>
      <c r="B60" s="39">
        <v>1344.55</v>
      </c>
      <c r="C60" s="39">
        <v>221030.57</v>
      </c>
      <c r="D60" s="17">
        <f t="shared" si="1"/>
        <v>16438.999665315536</v>
      </c>
      <c r="F60" s="37"/>
    </row>
    <row r="61" spans="1:6" x14ac:dyDescent="0.3">
      <c r="A61" s="28" t="s">
        <v>41</v>
      </c>
      <c r="B61" s="39">
        <v>72527.199999999997</v>
      </c>
      <c r="C61" s="39">
        <v>74077.73</v>
      </c>
      <c r="D61" s="17">
        <f t="shared" si="1"/>
        <v>102.13786000286788</v>
      </c>
      <c r="F61" s="37"/>
    </row>
    <row r="62" spans="1:6" ht="26.4" x14ac:dyDescent="0.3">
      <c r="A62" s="28" t="s">
        <v>42</v>
      </c>
      <c r="B62" s="39">
        <v>4580.5200000000004</v>
      </c>
      <c r="C62" s="39">
        <v>3198.64</v>
      </c>
      <c r="D62" s="17">
        <f t="shared" si="1"/>
        <v>69.831372857230178</v>
      </c>
      <c r="F62" s="37"/>
    </row>
    <row r="63" spans="1:6" x14ac:dyDescent="0.3">
      <c r="A63" s="29" t="s">
        <v>78</v>
      </c>
      <c r="B63" s="40">
        <f>B64+B65</f>
        <v>7645.02</v>
      </c>
      <c r="C63" s="40">
        <f>C64+C65</f>
        <v>226.51</v>
      </c>
      <c r="D63" s="13">
        <v>0</v>
      </c>
      <c r="F63" s="37"/>
    </row>
    <row r="64" spans="1:6" x14ac:dyDescent="0.3">
      <c r="A64" s="28" t="s">
        <v>79</v>
      </c>
      <c r="B64" s="39">
        <v>5000</v>
      </c>
      <c r="C64" s="39">
        <v>0</v>
      </c>
      <c r="D64" s="17">
        <f t="shared" si="1"/>
        <v>0</v>
      </c>
      <c r="F64" s="37"/>
    </row>
    <row r="65" spans="1:6" x14ac:dyDescent="0.3">
      <c r="A65" s="28" t="s">
        <v>80</v>
      </c>
      <c r="B65" s="39">
        <v>2645.02</v>
      </c>
      <c r="C65" s="39">
        <v>226.51</v>
      </c>
      <c r="D65" s="17">
        <f t="shared" si="1"/>
        <v>8.5636403505455547</v>
      </c>
      <c r="F65" s="37"/>
    </row>
    <row r="66" spans="1:6" x14ac:dyDescent="0.3">
      <c r="A66" s="29" t="s">
        <v>43</v>
      </c>
      <c r="B66" s="40">
        <f>B67+B68+B69+B71+B72+B70</f>
        <v>899437.51</v>
      </c>
      <c r="C66" s="40">
        <f>C67+C68+C69+C71+C72+C70</f>
        <v>996093.99999999988</v>
      </c>
      <c r="D66" s="13">
        <f>C66/B66*100</f>
        <v>110.74632633455546</v>
      </c>
      <c r="F66" s="37"/>
    </row>
    <row r="67" spans="1:6" x14ac:dyDescent="0.3">
      <c r="A67" s="28" t="s">
        <v>44</v>
      </c>
      <c r="B67" s="39">
        <v>279442.59000000003</v>
      </c>
      <c r="C67" s="39">
        <v>328811.48</v>
      </c>
      <c r="D67" s="17">
        <f t="shared" si="1"/>
        <v>117.66691684327716</v>
      </c>
      <c r="F67" s="37"/>
    </row>
    <row r="68" spans="1:6" x14ac:dyDescent="0.3">
      <c r="A68" s="28" t="s">
        <v>45</v>
      </c>
      <c r="B68" s="39">
        <v>438494.08</v>
      </c>
      <c r="C68" s="39">
        <v>480037.15</v>
      </c>
      <c r="D68" s="17">
        <f t="shared" si="1"/>
        <v>109.47403212376324</v>
      </c>
      <c r="F68" s="37"/>
    </row>
    <row r="69" spans="1:6" x14ac:dyDescent="0.3">
      <c r="A69" s="28" t="s">
        <v>46</v>
      </c>
      <c r="B69" s="39">
        <v>86362.67</v>
      </c>
      <c r="C69" s="39">
        <v>93792.7</v>
      </c>
      <c r="D69" s="17">
        <f t="shared" si="1"/>
        <v>108.60328889785367</v>
      </c>
      <c r="F69" s="37"/>
    </row>
    <row r="70" spans="1:6" ht="26.4" x14ac:dyDescent="0.3">
      <c r="A70" s="28" t="s">
        <v>81</v>
      </c>
      <c r="B70" s="39">
        <v>37.200000000000003</v>
      </c>
      <c r="C70" s="39">
        <v>63.7</v>
      </c>
      <c r="D70" s="17">
        <f t="shared" si="1"/>
        <v>171.23655913978496</v>
      </c>
      <c r="F70" s="37"/>
    </row>
    <row r="71" spans="1:6" x14ac:dyDescent="0.3">
      <c r="A71" s="28" t="s">
        <v>47</v>
      </c>
      <c r="B71" s="39">
        <v>674.7</v>
      </c>
      <c r="C71" s="39">
        <v>0</v>
      </c>
      <c r="D71" s="17">
        <f t="shared" si="1"/>
        <v>0</v>
      </c>
      <c r="F71" s="37"/>
    </row>
    <row r="72" spans="1:6" x14ac:dyDescent="0.3">
      <c r="A72" s="28" t="s">
        <v>48</v>
      </c>
      <c r="B72" s="39">
        <v>94426.27</v>
      </c>
      <c r="C72" s="39">
        <v>93388.97</v>
      </c>
      <c r="D72" s="17">
        <f t="shared" si="1"/>
        <v>98.901470957181729</v>
      </c>
      <c r="F72" s="37"/>
    </row>
    <row r="73" spans="1:6" x14ac:dyDescent="0.3">
      <c r="A73" s="29" t="s">
        <v>49</v>
      </c>
      <c r="B73" s="40">
        <f>B74+B75</f>
        <v>125665.1</v>
      </c>
      <c r="C73" s="40">
        <f>C74+C75</f>
        <v>130338.33</v>
      </c>
      <c r="D73" s="13">
        <f>C73/B73*100</f>
        <v>103.7187970247905</v>
      </c>
      <c r="F73" s="37"/>
    </row>
    <row r="74" spans="1:6" x14ac:dyDescent="0.3">
      <c r="A74" s="28" t="s">
        <v>50</v>
      </c>
      <c r="B74" s="39">
        <v>121931.75</v>
      </c>
      <c r="C74" s="39">
        <v>125838.14</v>
      </c>
      <c r="D74" s="17">
        <f t="shared" si="1"/>
        <v>103.20375127889167</v>
      </c>
      <c r="F74" s="37"/>
    </row>
    <row r="75" spans="1:6" x14ac:dyDescent="0.3">
      <c r="A75" s="28" t="s">
        <v>51</v>
      </c>
      <c r="B75" s="39">
        <v>3733.35</v>
      </c>
      <c r="C75" s="39">
        <v>4500.1899999999996</v>
      </c>
      <c r="D75" s="17">
        <f t="shared" si="1"/>
        <v>120.54026544524355</v>
      </c>
      <c r="F75" s="37"/>
    </row>
    <row r="76" spans="1:6" x14ac:dyDescent="0.3">
      <c r="A76" s="29" t="s">
        <v>52</v>
      </c>
      <c r="B76" s="40">
        <f>B77</f>
        <v>89.85</v>
      </c>
      <c r="C76" s="40">
        <f>C77</f>
        <v>0</v>
      </c>
      <c r="D76" s="13">
        <f>C76/B76*100</f>
        <v>0</v>
      </c>
      <c r="F76" s="37"/>
    </row>
    <row r="77" spans="1:6" x14ac:dyDescent="0.3">
      <c r="A77" s="31" t="s">
        <v>53</v>
      </c>
      <c r="B77" s="39">
        <v>89.85</v>
      </c>
      <c r="C77" s="39">
        <v>0</v>
      </c>
      <c r="D77" s="17">
        <f t="shared" si="1"/>
        <v>0</v>
      </c>
      <c r="F77" s="37"/>
    </row>
    <row r="78" spans="1:6" x14ac:dyDescent="0.3">
      <c r="A78" s="29" t="s">
        <v>54</v>
      </c>
      <c r="B78" s="40">
        <f>B79+B80+B81+B82+B83</f>
        <v>231317.46000000002</v>
      </c>
      <c r="C78" s="40">
        <f>C79+C80+C81+C82+C83</f>
        <v>175580.5</v>
      </c>
      <c r="D78" s="13">
        <f>C78/B78*100</f>
        <v>75.904559906545742</v>
      </c>
      <c r="F78" s="37"/>
    </row>
    <row r="79" spans="1:6" x14ac:dyDescent="0.3">
      <c r="A79" s="31" t="s">
        <v>55</v>
      </c>
      <c r="B79" s="39">
        <v>4775.3500000000004</v>
      </c>
      <c r="C79" s="39">
        <v>6159.96</v>
      </c>
      <c r="D79" s="17">
        <f t="shared" si="1"/>
        <v>128.99494277906331</v>
      </c>
      <c r="F79" s="37"/>
    </row>
    <row r="80" spans="1:6" x14ac:dyDescent="0.3">
      <c r="A80" s="31" t="s">
        <v>56</v>
      </c>
      <c r="B80" s="39">
        <v>94077.1</v>
      </c>
      <c r="C80" s="39">
        <v>71225.53</v>
      </c>
      <c r="D80" s="17">
        <f t="shared" si="1"/>
        <v>75.709742328366829</v>
      </c>
      <c r="F80" s="37"/>
    </row>
    <row r="81" spans="1:6" x14ac:dyDescent="0.3">
      <c r="A81" s="31" t="s">
        <v>57</v>
      </c>
      <c r="B81" s="39">
        <v>19407.54</v>
      </c>
      <c r="C81" s="39">
        <v>15515.93</v>
      </c>
      <c r="D81" s="17">
        <f t="shared" si="1"/>
        <v>79.94794806554566</v>
      </c>
      <c r="F81" s="37"/>
    </row>
    <row r="82" spans="1:6" x14ac:dyDescent="0.3">
      <c r="A82" s="31" t="s">
        <v>58</v>
      </c>
      <c r="B82" s="39">
        <v>86647.96</v>
      </c>
      <c r="C82" s="39">
        <v>58384.83</v>
      </c>
      <c r="D82" s="17">
        <f t="shared" si="1"/>
        <v>67.381655609664676</v>
      </c>
      <c r="F82" s="37"/>
    </row>
    <row r="83" spans="1:6" x14ac:dyDescent="0.3">
      <c r="A83" s="31" t="s">
        <v>59</v>
      </c>
      <c r="B83" s="39">
        <v>26409.51</v>
      </c>
      <c r="C83" s="39">
        <v>24294.25</v>
      </c>
      <c r="D83" s="17">
        <f t="shared" si="1"/>
        <v>91.990536742256864</v>
      </c>
      <c r="F83" s="37"/>
    </row>
    <row r="84" spans="1:6" x14ac:dyDescent="0.3">
      <c r="A84" s="29" t="s">
        <v>60</v>
      </c>
      <c r="B84" s="40">
        <f>B85+B86+B87+B88</f>
        <v>100443.54</v>
      </c>
      <c r="C84" s="40">
        <f>C85+C86+C87+C88</f>
        <v>112187.06999999999</v>
      </c>
      <c r="D84" s="13">
        <f>C84/B84*100</f>
        <v>111.69167275466395</v>
      </c>
      <c r="F84" s="37"/>
    </row>
    <row r="85" spans="1:6" x14ac:dyDescent="0.3">
      <c r="A85" s="31" t="s">
        <v>61</v>
      </c>
      <c r="B85" s="39">
        <v>31065.759999999998</v>
      </c>
      <c r="C85" s="39">
        <v>43458.239999999998</v>
      </c>
      <c r="D85" s="17">
        <f t="shared" si="1"/>
        <v>139.89112128594311</v>
      </c>
      <c r="F85" s="37"/>
    </row>
    <row r="86" spans="1:6" x14ac:dyDescent="0.3">
      <c r="A86" s="31" t="s">
        <v>62</v>
      </c>
      <c r="B86" s="39">
        <v>34665.58</v>
      </c>
      <c r="C86" s="39">
        <v>33873.160000000003</v>
      </c>
      <c r="D86" s="17">
        <f t="shared" si="1"/>
        <v>97.714101422794613</v>
      </c>
      <c r="F86" s="37"/>
    </row>
    <row r="87" spans="1:6" x14ac:dyDescent="0.3">
      <c r="A87" s="31" t="s">
        <v>63</v>
      </c>
      <c r="B87" s="39">
        <v>29688.09</v>
      </c>
      <c r="C87" s="39">
        <v>30061.05</v>
      </c>
      <c r="D87" s="17">
        <f t="shared" si="1"/>
        <v>101.25626134924812</v>
      </c>
      <c r="F87" s="37"/>
    </row>
    <row r="88" spans="1:6" x14ac:dyDescent="0.3">
      <c r="A88" s="31" t="s">
        <v>64</v>
      </c>
      <c r="B88" s="39">
        <v>5024.1099999999997</v>
      </c>
      <c r="C88" s="39">
        <v>4794.62</v>
      </c>
      <c r="D88" s="17">
        <f t="shared" si="1"/>
        <v>95.432225807157891</v>
      </c>
      <c r="F88" s="37"/>
    </row>
    <row r="89" spans="1:6" x14ac:dyDescent="0.3">
      <c r="A89" s="29" t="s">
        <v>65</v>
      </c>
      <c r="B89" s="40">
        <f>B90+B91</f>
        <v>1633.63</v>
      </c>
      <c r="C89" s="40">
        <f>C90</f>
        <v>1343</v>
      </c>
      <c r="D89" s="13">
        <f>C89/B89*100</f>
        <v>82.209557855818019</v>
      </c>
      <c r="F89" s="37"/>
    </row>
    <row r="90" spans="1:6" x14ac:dyDescent="0.3">
      <c r="A90" s="31" t="s">
        <v>66</v>
      </c>
      <c r="B90" s="39">
        <v>1151</v>
      </c>
      <c r="C90" s="39">
        <v>1343</v>
      </c>
      <c r="D90" s="17">
        <f t="shared" si="1"/>
        <v>116.68114682884448</v>
      </c>
      <c r="F90" s="37"/>
    </row>
    <row r="91" spans="1:6" ht="16.2" customHeight="1" x14ac:dyDescent="0.3">
      <c r="A91" s="31" t="s">
        <v>94</v>
      </c>
      <c r="B91" s="39">
        <v>482.63</v>
      </c>
      <c r="C91" s="39">
        <v>0</v>
      </c>
      <c r="D91" s="17">
        <f t="shared" si="1"/>
        <v>0</v>
      </c>
      <c r="F91" s="37"/>
    </row>
    <row r="92" spans="1:6" ht="27" x14ac:dyDescent="0.3">
      <c r="A92" s="29" t="s">
        <v>67</v>
      </c>
      <c r="B92" s="40">
        <f>B93</f>
        <v>3.43</v>
      </c>
      <c r="C92" s="40">
        <f>C93</f>
        <v>7.16</v>
      </c>
      <c r="D92" s="13">
        <f>C92/B92*100</f>
        <v>208.74635568513119</v>
      </c>
      <c r="F92" s="37"/>
    </row>
    <row r="93" spans="1:6" ht="26.4" x14ac:dyDescent="0.3">
      <c r="A93" s="31" t="s">
        <v>68</v>
      </c>
      <c r="B93" s="39">
        <v>3.43</v>
      </c>
      <c r="C93" s="39">
        <v>7.16</v>
      </c>
      <c r="D93" s="17">
        <f t="shared" si="1"/>
        <v>208.74635568513119</v>
      </c>
      <c r="F93" s="37"/>
    </row>
    <row r="94" spans="1:6" x14ac:dyDescent="0.3">
      <c r="A94" s="32" t="s">
        <v>69</v>
      </c>
      <c r="B94" s="41">
        <f>B38+B45+B47+B51+B58+B66+B73+B76+B78+B84+B89+B92+B63</f>
        <v>2133912.3000000003</v>
      </c>
      <c r="C94" s="41">
        <f>C38+C45+C47+C51+C58+C66+C73+C76+C78+C84+C89+C92+C63</f>
        <v>2148282.7599999998</v>
      </c>
      <c r="D94" s="33">
        <f>C94/B94*100</f>
        <v>100.67343254921954</v>
      </c>
      <c r="F94" s="37"/>
    </row>
    <row r="95" spans="1:6" x14ac:dyDescent="0.3">
      <c r="A95" s="34" t="s">
        <v>70</v>
      </c>
      <c r="B95" s="39">
        <f>B36-B94</f>
        <v>35662.989999999758</v>
      </c>
      <c r="C95" s="39">
        <f>C36-C94</f>
        <v>-86041.439999999944</v>
      </c>
      <c r="D95" s="16"/>
    </row>
  </sheetData>
  <mergeCells count="6">
    <mergeCell ref="A1:D1"/>
    <mergeCell ref="A2:D2"/>
    <mergeCell ref="A3:D3"/>
    <mergeCell ref="A5:A6"/>
    <mergeCell ref="B5:C5"/>
    <mergeCell ref="D5:D6"/>
  </mergeCells>
  <pageMargins left="0.70866141732283472" right="0.70866141732283472" top="0.74803149606299213" bottom="0.74803149606299213" header="0.31496062992125984" footer="0.31496062992125984"/>
  <pageSetup paperSize="9" scale="77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2026-08-07T02:19:04Z</dcterms:modified>
</cp:coreProperties>
</file>